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Ril" sheetId="1" r:id="rId1"/>
  </sheets>
  <definedNames>
    <definedName name="_xlnm.Print_Area" localSheetId="0">'FP Ril'!$A$1:$T$161</definedName>
    <definedName name="_xlnm.Print_Titles" localSheetId="0">'FP Ril'!$2:$4</definedName>
  </definedNames>
  <calcPr fullCalcOnLoad="1"/>
</workbook>
</file>

<file path=xl/sharedStrings.xml><?xml version="1.0" encoding="utf-8"?>
<sst xmlns="http://schemas.openxmlformats.org/spreadsheetml/2006/main" count="231" uniqueCount="110">
  <si>
    <t>u kunama</t>
  </si>
  <si>
    <t>Vlastiti prihodi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</si>
  <si>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</si>
  <si>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</si>
  <si>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</si>
  <si>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</si>
  <si>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</si>
  <si>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</si>
  <si>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</si>
  <si>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</si>
  <si>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</si>
  <si>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</si>
  <si>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</si>
  <si>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</si>
  <si>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</si>
  <si>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OŠ ŠIJANA</t>
  </si>
  <si>
    <t>I. DECENTRALIZIRANA SREDSTVA</t>
  </si>
  <si>
    <t>GRAD PULA</t>
  </si>
  <si>
    <t>Prihodi po posebnim propisima</t>
  </si>
  <si>
    <t>Materijalni rashodi</t>
  </si>
  <si>
    <t>Ostali nespomenuti rashodi</t>
  </si>
  <si>
    <t>Rashodi za nabavu pr.dug.im</t>
  </si>
  <si>
    <t>Plaće</t>
  </si>
  <si>
    <t>Ostali rashodi za zaposlene</t>
  </si>
  <si>
    <t>II. PRODUŽENI BORAVAK</t>
  </si>
  <si>
    <t>Knjige</t>
  </si>
  <si>
    <t>Državni proračun</t>
  </si>
  <si>
    <t>III. REDOVNI PROGRAM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</si>
  <si>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</si>
  <si>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</si>
  <si>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</si>
  <si>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</si>
  <si>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</si>
  <si>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</si>
  <si>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</si>
  <si>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</si>
  <si>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</si>
  <si>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</si>
  <si>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</si>
  <si>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</si>
  <si>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</si>
  <si>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</si>
  <si>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</si>
  <si>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</si>
  <si>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</si>
  <si>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</si>
  <si>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</si>
  <si>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</si>
  <si>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</si>
  <si>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</si>
  <si>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</si>
  <si>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</si>
  <si>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</si>
  <si>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</si>
  <si>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</si>
  <si>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</si>
  <si>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Opći prihodi i primici-GRAD PULA</t>
  </si>
  <si>
    <t>MZOŠ</t>
  </si>
  <si>
    <t>Ravnateljica:</t>
  </si>
  <si>
    <t>Pula, 43.ISTARSKE DIVIZIJE 5</t>
  </si>
  <si>
    <t>HITNE INTERVENCIJE</t>
  </si>
  <si>
    <t>SOCIJALNI PROGRAM</t>
  </si>
  <si>
    <t>Naknade troškova zaposl.</t>
  </si>
  <si>
    <t>Rashodi za materijal i eneg</t>
  </si>
  <si>
    <t>Rashodi za usluge</t>
  </si>
  <si>
    <t>Ostali nespom.rash.posl</t>
  </si>
  <si>
    <t>Doprinosi na plaće</t>
  </si>
  <si>
    <t>Naknade troškova zaposl</t>
  </si>
  <si>
    <t>Rashodi za metrijal i energiju</t>
  </si>
  <si>
    <t>Rashodi za mater.i energiju</t>
  </si>
  <si>
    <t>Nakn osob.izvan rad.odn</t>
  </si>
  <si>
    <t>Ostali nespom.rashposl</t>
  </si>
  <si>
    <t>Postrojenja i oprema</t>
  </si>
  <si>
    <t>Rashodi za mat i energiju</t>
  </si>
  <si>
    <t>Ostali rash za zaposlene</t>
  </si>
  <si>
    <t>Naknade troškova zaposlenima</t>
  </si>
  <si>
    <t>Ostali nespom.rash posl</t>
  </si>
  <si>
    <t xml:space="preserve">    IV.  GRADSKA SREDSTVA - HITNE INTERVENCIJE</t>
  </si>
  <si>
    <t>V.</t>
  </si>
  <si>
    <t>Alma Tomljanović, prof.</t>
  </si>
  <si>
    <t>Opći prihodi i primici-SISTEM.PREGL.</t>
  </si>
  <si>
    <t>POMOĆNICI U NASTAVI-Zaj.do znanja II</t>
  </si>
  <si>
    <t>VIII.MINISTARSTVO</t>
  </si>
  <si>
    <t>Procjena 
2020.</t>
  </si>
  <si>
    <t>Socijalna skrb - grad pula</t>
  </si>
  <si>
    <t>Pomoći iz drž.pror-ŠK.SHEMA</t>
  </si>
  <si>
    <t>Prihodi od sufinanciranja</t>
  </si>
  <si>
    <t xml:space="preserve">Pomoći </t>
  </si>
  <si>
    <t>Donacije- ZAKL.HRV ZA DJECU</t>
  </si>
  <si>
    <t>PROCJENA 2020.</t>
  </si>
  <si>
    <t>Rash.za nabavu pr.dug.im</t>
  </si>
  <si>
    <t>Građevinski objekti</t>
  </si>
  <si>
    <t>Nakn građ.i kućanstvu</t>
  </si>
  <si>
    <t>VI.POMOĆNICI U NASTAVI-Zaj.do znanja II</t>
  </si>
  <si>
    <t>Pomoći DRŽAVA-POMOĆNICI</t>
  </si>
  <si>
    <t>___________________________</t>
  </si>
  <si>
    <t>Rebalans financijskog plana za 2019.godinu - Plan rashoda i izdataka</t>
  </si>
  <si>
    <t xml:space="preserve">Klasa: 400-01/19-01/02 </t>
  </si>
  <si>
    <t>Ur.br.: 2168/01-55-55-19-1</t>
  </si>
  <si>
    <t>U Puli, 13.12.2019.</t>
  </si>
  <si>
    <t>Plan 
2019.</t>
  </si>
  <si>
    <t>Procjena 
2021.</t>
  </si>
  <si>
    <t>PLAN 
2019.</t>
  </si>
  <si>
    <t>PROCJENA 2021.</t>
  </si>
  <si>
    <t>Višak 2018</t>
  </si>
  <si>
    <t>Višak iz 2018</t>
  </si>
  <si>
    <t>EU POMOĆNICI</t>
  </si>
  <si>
    <t>Naknade kućanstvima</t>
  </si>
  <si>
    <t>Licence</t>
  </si>
  <si>
    <t>Pomoći  DRŽAVA EU-POMOĆNICI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</si>
</sst>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0.0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i/>
      <u val="singleAccounting"/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Accounting"/>
      <sz val="14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  <font>
      <b/>
      <sz val="13"/>
      <color indexed="10"/>
      <name val="Arial"/>
      <family val="2"/>
    </font>
    <font>
      <b/>
      <u val="single"/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9" fontId="7" fillId="0" borderId="12" xfId="45" applyFont="1" applyBorder="1" applyAlignment="1">
      <alignment wrapText="1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87" fontId="9" fillId="0" borderId="18" xfId="45" applyNumberFormat="1" applyFont="1" applyBorder="1" applyAlignment="1">
      <alignment/>
    </xf>
    <xf numFmtId="187" fontId="13" fillId="0" borderId="18" xfId="45" applyNumberFormat="1" applyFont="1" applyBorder="1" applyAlignment="1">
      <alignment horizontal="right"/>
    </xf>
    <xf numFmtId="187" fontId="10" fillId="0" borderId="0" xfId="45" applyNumberFormat="1" applyFont="1" applyBorder="1" applyAlignment="1">
      <alignment/>
    </xf>
    <xf numFmtId="187" fontId="14" fillId="0" borderId="18" xfId="45" applyNumberFormat="1" applyFont="1" applyBorder="1" applyAlignment="1">
      <alignment horizontal="right"/>
    </xf>
    <xf numFmtId="187" fontId="12" fillId="0" borderId="18" xfId="45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wrapText="1"/>
    </xf>
    <xf numFmtId="187" fontId="9" fillId="0" borderId="19" xfId="45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/>
    </xf>
    <xf numFmtId="187" fontId="14" fillId="0" borderId="19" xfId="45" applyNumberFormat="1" applyFont="1" applyBorder="1" applyAlignment="1">
      <alignment/>
    </xf>
    <xf numFmtId="187" fontId="10" fillId="0" borderId="18" xfId="45" applyNumberFormat="1" applyFont="1" applyBorder="1" applyAlignment="1">
      <alignment horizontal="right"/>
    </xf>
    <xf numFmtId="187" fontId="9" fillId="0" borderId="20" xfId="45" applyNumberFormat="1" applyFont="1" applyBorder="1" applyAlignment="1">
      <alignment/>
    </xf>
    <xf numFmtId="187" fontId="10" fillId="0" borderId="20" xfId="45" applyNumberFormat="1" applyFont="1" applyBorder="1" applyAlignment="1">
      <alignment horizontal="right"/>
    </xf>
    <xf numFmtId="187" fontId="14" fillId="0" borderId="0" xfId="45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79" fontId="10" fillId="0" borderId="12" xfId="45" applyFont="1" applyBorder="1" applyAlignment="1">
      <alignment/>
    </xf>
    <xf numFmtId="3" fontId="12" fillId="0" borderId="0" xfId="0" applyNumberFormat="1" applyFont="1" applyAlignment="1">
      <alignment/>
    </xf>
    <xf numFmtId="179" fontId="12" fillId="0" borderId="12" xfId="45" applyFont="1" applyBorder="1" applyAlignment="1">
      <alignment horizontal="right"/>
    </xf>
    <xf numFmtId="187" fontId="12" fillId="0" borderId="12" xfId="45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179" fontId="9" fillId="0" borderId="13" xfId="45" applyFont="1" applyBorder="1" applyAlignment="1">
      <alignment/>
    </xf>
    <xf numFmtId="187" fontId="9" fillId="0" borderId="13" xfId="45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3" fontId="9" fillId="0" borderId="21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22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 quotePrefix="1">
      <alignment horizontal="center" wrapText="1"/>
    </xf>
    <xf numFmtId="3" fontId="8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0" fontId="15" fillId="0" borderId="24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 quotePrefix="1">
      <alignment horizontal="left" vertical="center"/>
    </xf>
    <xf numFmtId="3" fontId="15" fillId="0" borderId="24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/>
    </xf>
    <xf numFmtId="3" fontId="8" fillId="0" borderId="24" xfId="0" applyNumberFormat="1" applyFont="1" applyBorder="1" applyAlignment="1">
      <alignment vertical="center"/>
    </xf>
    <xf numFmtId="0" fontId="15" fillId="0" borderId="24" xfId="0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quotePrefix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 quotePrefix="1">
      <alignment horizontal="center" vertical="center"/>
    </xf>
    <xf numFmtId="3" fontId="8" fillId="0" borderId="21" xfId="0" applyNumberFormat="1" applyFont="1" applyBorder="1" applyAlignment="1" quotePrefix="1">
      <alignment horizontal="left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7" fillId="0" borderId="24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3" fontId="15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2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/>
    </xf>
    <xf numFmtId="187" fontId="9" fillId="0" borderId="0" xfId="45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left" vertical="center"/>
    </xf>
    <xf numFmtId="3" fontId="8" fillId="0" borderId="0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 vertical="center"/>
    </xf>
    <xf numFmtId="179" fontId="9" fillId="0" borderId="19" xfId="45" applyNumberFormat="1" applyFont="1" applyBorder="1" applyAlignment="1">
      <alignment/>
    </xf>
    <xf numFmtId="179" fontId="14" fillId="0" borderId="18" xfId="45" applyNumberFormat="1" applyFont="1" applyBorder="1" applyAlignment="1">
      <alignment/>
    </xf>
    <xf numFmtId="179" fontId="9" fillId="0" borderId="13" xfId="45" applyNumberFormat="1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view="pageBreakPreview" zoomScale="75" zoomScaleNormal="75" zoomScaleSheetLayoutView="75" zoomScalePageLayoutView="0" workbookViewId="0" topLeftCell="A13">
      <selection activeCell="C154" sqref="C154"/>
    </sheetView>
  </sheetViews>
  <sheetFormatPr defaultColWidth="9.140625" defaultRowHeight="12.75"/>
  <cols>
    <col min="1" max="1" width="11.28125" style="5" customWidth="1"/>
    <col min="2" max="2" width="27.8515625" style="6" customWidth="1"/>
    <col min="3" max="3" width="17.140625" style="2" customWidth="1"/>
    <col min="4" max="4" width="20.28125" style="3" customWidth="1"/>
    <col min="5" max="5" width="15.57421875" style="2" customWidth="1"/>
    <col min="6" max="6" width="16.00390625" style="2" customWidth="1"/>
    <col min="7" max="7" width="14.8515625" style="2" customWidth="1"/>
    <col min="8" max="8" width="14.140625" style="2" customWidth="1"/>
    <col min="9" max="9" width="11.00390625" style="2" customWidth="1"/>
    <col min="10" max="11" width="13.00390625" style="2" customWidth="1"/>
    <col min="12" max="12" width="13.57421875" style="2" customWidth="1"/>
    <col min="13" max="13" width="11.8515625" style="2" customWidth="1"/>
    <col min="14" max="14" width="15.00390625" style="2" customWidth="1"/>
    <col min="15" max="15" width="16.7109375" style="2" hidden="1" customWidth="1"/>
    <col min="16" max="16" width="16.421875" style="2" hidden="1" customWidth="1"/>
    <col min="17" max="17" width="13.00390625" style="2" customWidth="1"/>
    <col min="18" max="18" width="14.8515625" style="2" customWidth="1"/>
    <col min="19" max="19" width="12.8515625" style="2" customWidth="1"/>
    <col min="20" max="20" width="12.7109375" style="2" customWidth="1"/>
    <col min="21" max="16384" width="9.140625" style="2" customWidth="1"/>
  </cols>
  <sheetData>
    <row r="1" spans="1:17" ht="24.75" customHeight="1">
      <c r="A1" s="155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7" t="s">
        <v>12</v>
      </c>
      <c r="N1" s="18"/>
      <c r="O1" s="1"/>
      <c r="P1" s="1"/>
      <c r="Q1" s="1"/>
    </row>
    <row r="2" spans="1:14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15</v>
      </c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3.25" customHeight="1">
      <c r="A4" s="19" t="s">
        <v>59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customHeight="1">
      <c r="A5" s="21" t="s">
        <v>97</v>
      </c>
      <c r="B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21" t="s">
        <v>98</v>
      </c>
      <c r="B6" s="2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1.75" customHeight="1">
      <c r="A7" s="21" t="s">
        <v>99</v>
      </c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8.25" customHeight="1" thickBot="1">
      <c r="A8" s="23" t="s">
        <v>2</v>
      </c>
      <c r="B8" s="24"/>
      <c r="C8" s="25"/>
      <c r="D8" s="26" t="s">
        <v>100</v>
      </c>
      <c r="E8" s="26" t="s">
        <v>83</v>
      </c>
      <c r="F8" s="26" t="s">
        <v>101</v>
      </c>
      <c r="G8" s="27"/>
      <c r="H8" s="27"/>
      <c r="I8" s="18"/>
      <c r="J8" s="18"/>
      <c r="K8" s="18"/>
      <c r="L8" s="18"/>
      <c r="M8" s="19"/>
      <c r="N8" s="20"/>
    </row>
    <row r="9" spans="1:14" ht="19.5" customHeight="1" thickTop="1">
      <c r="A9" s="8" t="s">
        <v>40</v>
      </c>
      <c r="B9" s="28"/>
      <c r="C9" s="29"/>
      <c r="D9" s="30">
        <f>D11+D12+D13+D14</f>
        <v>707940</v>
      </c>
      <c r="E9" s="31"/>
      <c r="F9" s="31"/>
      <c r="G9" s="27"/>
      <c r="H9" s="27"/>
      <c r="I9" s="18"/>
      <c r="J9" s="18"/>
      <c r="K9" s="18"/>
      <c r="L9" s="18"/>
      <c r="M9" s="19"/>
      <c r="N9" s="20"/>
    </row>
    <row r="10" spans="1:14" ht="19.5" customHeight="1">
      <c r="A10" s="152" t="s">
        <v>56</v>
      </c>
      <c r="B10" s="152"/>
      <c r="C10" s="152"/>
      <c r="D10" s="32">
        <f>D54</f>
        <v>0</v>
      </c>
      <c r="E10" s="33"/>
      <c r="F10" s="33"/>
      <c r="G10" s="27"/>
      <c r="H10" s="27"/>
      <c r="I10" s="18"/>
      <c r="J10" s="18"/>
      <c r="K10" s="18"/>
      <c r="L10" s="18"/>
      <c r="M10" s="21"/>
      <c r="N10" s="22"/>
    </row>
    <row r="11" spans="1:14" ht="20.25" customHeight="1">
      <c r="A11" s="152" t="s">
        <v>41</v>
      </c>
      <c r="B11" s="152"/>
      <c r="C11" s="152"/>
      <c r="D11" s="34">
        <v>331440</v>
      </c>
      <c r="E11" s="35"/>
      <c r="F11" s="35"/>
      <c r="G11" s="36"/>
      <c r="H11" s="36"/>
      <c r="I11" s="18"/>
      <c r="J11" s="18"/>
      <c r="K11" s="18"/>
      <c r="L11" s="18"/>
      <c r="M11" s="21"/>
      <c r="N11" s="22"/>
    </row>
    <row r="12" spans="1:14" ht="20.25" customHeight="1">
      <c r="A12" s="157" t="s">
        <v>42</v>
      </c>
      <c r="B12" s="157"/>
      <c r="C12" s="157"/>
      <c r="D12" s="34">
        <v>270000</v>
      </c>
      <c r="E12" s="35"/>
      <c r="F12" s="35"/>
      <c r="G12" s="36"/>
      <c r="H12" s="36"/>
      <c r="I12" s="18"/>
      <c r="J12" s="18"/>
      <c r="K12" s="18"/>
      <c r="L12" s="18"/>
      <c r="M12" s="21"/>
      <c r="N12" s="22"/>
    </row>
    <row r="13" spans="1:14" ht="20.25" customHeight="1">
      <c r="A13" s="157" t="s">
        <v>43</v>
      </c>
      <c r="B13" s="157"/>
      <c r="C13" s="157"/>
      <c r="D13" s="34">
        <v>95000</v>
      </c>
      <c r="E13" s="35"/>
      <c r="F13" s="35"/>
      <c r="G13" s="36"/>
      <c r="H13" s="36"/>
      <c r="I13" s="18"/>
      <c r="J13" s="18"/>
      <c r="K13" s="18"/>
      <c r="L13" s="18"/>
      <c r="M13" s="18"/>
      <c r="N13" s="18"/>
    </row>
    <row r="14" spans="1:14" ht="20.25" customHeight="1">
      <c r="A14" s="157" t="s">
        <v>80</v>
      </c>
      <c r="B14" s="157"/>
      <c r="C14" s="157"/>
      <c r="D14" s="34">
        <v>11500</v>
      </c>
      <c r="E14" s="35"/>
      <c r="F14" s="35"/>
      <c r="G14" s="36"/>
      <c r="H14" s="36"/>
      <c r="I14" s="18"/>
      <c r="J14" s="18"/>
      <c r="K14" s="18"/>
      <c r="L14" s="18"/>
      <c r="M14" s="18"/>
      <c r="N14" s="18"/>
    </row>
    <row r="15" spans="1:14" ht="20.25" customHeight="1">
      <c r="A15" s="151" t="s">
        <v>44</v>
      </c>
      <c r="B15" s="151"/>
      <c r="C15" s="151"/>
      <c r="D15" s="37">
        <f>D16+D17+D18</f>
        <v>1028000</v>
      </c>
      <c r="E15" s="38"/>
      <c r="F15" s="38"/>
      <c r="G15" s="36"/>
      <c r="H15" s="36"/>
      <c r="I15" s="18"/>
      <c r="J15" s="18"/>
      <c r="K15" s="18"/>
      <c r="L15" s="18"/>
      <c r="M15" s="18"/>
      <c r="N15" s="18"/>
    </row>
    <row r="16" spans="1:14" ht="20.25" customHeight="1">
      <c r="A16" s="152" t="s">
        <v>45</v>
      </c>
      <c r="B16" s="152"/>
      <c r="C16" s="152"/>
      <c r="D16" s="34">
        <v>434000</v>
      </c>
      <c r="E16" s="35"/>
      <c r="F16" s="35"/>
      <c r="G16" s="36"/>
      <c r="H16" s="36"/>
      <c r="I16" s="18"/>
      <c r="J16" s="18"/>
      <c r="K16" s="18"/>
      <c r="L16" s="18"/>
      <c r="M16" s="18"/>
      <c r="N16" s="18"/>
    </row>
    <row r="17" spans="1:14" ht="20.25" customHeight="1">
      <c r="A17" s="152" t="s">
        <v>46</v>
      </c>
      <c r="B17" s="152"/>
      <c r="C17" s="152"/>
      <c r="D17" s="34">
        <v>538000</v>
      </c>
      <c r="E17" s="35"/>
      <c r="F17" s="35"/>
      <c r="G17" s="36"/>
      <c r="H17" s="36"/>
      <c r="I17" s="18"/>
      <c r="J17" s="18"/>
      <c r="K17" s="18"/>
      <c r="L17" s="18"/>
      <c r="M17" s="18"/>
      <c r="N17" s="18"/>
    </row>
    <row r="18" spans="1:14" ht="20.25" customHeight="1">
      <c r="A18" s="152" t="s">
        <v>47</v>
      </c>
      <c r="B18" s="152"/>
      <c r="C18" s="152"/>
      <c r="D18" s="34">
        <v>56000</v>
      </c>
      <c r="E18" s="35"/>
      <c r="F18" s="35"/>
      <c r="G18" s="36"/>
      <c r="H18" s="36"/>
      <c r="I18" s="18"/>
      <c r="J18" s="18"/>
      <c r="K18" s="18"/>
      <c r="L18" s="18"/>
      <c r="M18" s="18"/>
      <c r="N18" s="18"/>
    </row>
    <row r="19" spans="1:14" ht="20.25" customHeight="1">
      <c r="A19" s="7" t="s">
        <v>48</v>
      </c>
      <c r="B19" s="7"/>
      <c r="C19" s="39"/>
      <c r="D19" s="143">
        <f>D20+D21+D22+D23+D24+D25+D26+D27+D28+D29+D30</f>
        <v>1573031.14</v>
      </c>
      <c r="E19" s="38"/>
      <c r="F19" s="38"/>
      <c r="G19" s="36"/>
      <c r="H19" s="36"/>
      <c r="I19" s="18"/>
      <c r="J19" s="18"/>
      <c r="K19" s="18"/>
      <c r="L19" s="18"/>
      <c r="M19" s="18"/>
      <c r="N19" s="18"/>
    </row>
    <row r="20" spans="1:14" ht="19.5" customHeight="1">
      <c r="A20" s="152" t="s">
        <v>49</v>
      </c>
      <c r="B20" s="152"/>
      <c r="C20" s="152"/>
      <c r="D20" s="34">
        <v>33620</v>
      </c>
      <c r="E20" s="35"/>
      <c r="F20" s="35"/>
      <c r="G20" s="36"/>
      <c r="H20" s="36"/>
      <c r="I20" s="18"/>
      <c r="J20" s="18"/>
      <c r="K20" s="18"/>
      <c r="L20" s="18"/>
      <c r="M20" s="18"/>
      <c r="N20" s="18"/>
    </row>
    <row r="21" spans="1:14" ht="39.75" customHeight="1">
      <c r="A21" s="159" t="s">
        <v>13</v>
      </c>
      <c r="B21" s="159"/>
      <c r="C21" s="159"/>
      <c r="D21" s="41">
        <v>26000</v>
      </c>
      <c r="E21" s="38"/>
      <c r="F21" s="35"/>
      <c r="G21" s="36"/>
      <c r="H21" s="36"/>
      <c r="I21" s="18"/>
      <c r="J21" s="18"/>
      <c r="K21" s="18"/>
      <c r="L21" s="18"/>
      <c r="M21" s="18"/>
      <c r="N21" s="18"/>
    </row>
    <row r="22" spans="1:14" ht="20.25" customHeight="1">
      <c r="A22" s="158" t="s">
        <v>50</v>
      </c>
      <c r="B22" s="158"/>
      <c r="C22" s="158"/>
      <c r="D22" s="34">
        <v>565000</v>
      </c>
      <c r="E22" s="35"/>
      <c r="F22" s="35"/>
      <c r="G22" s="36"/>
      <c r="H22" s="36"/>
      <c r="I22" s="18"/>
      <c r="J22" s="18"/>
      <c r="K22" s="18"/>
      <c r="L22" s="18"/>
      <c r="M22" s="18"/>
      <c r="N22" s="18"/>
    </row>
    <row r="23" spans="1:14" ht="20.25" customHeight="1">
      <c r="A23" s="42" t="s">
        <v>31</v>
      </c>
      <c r="B23" s="42"/>
      <c r="C23" s="18"/>
      <c r="D23" s="41">
        <v>118000</v>
      </c>
      <c r="E23" s="35"/>
      <c r="F23" s="35"/>
      <c r="G23" s="36"/>
      <c r="H23" s="36"/>
      <c r="I23" s="18"/>
      <c r="J23" s="18"/>
      <c r="K23" s="18"/>
      <c r="L23" s="18"/>
      <c r="M23" s="18"/>
      <c r="N23" s="18"/>
    </row>
    <row r="24" spans="1:14" ht="20.25" customHeight="1">
      <c r="A24" s="42" t="s">
        <v>51</v>
      </c>
      <c r="B24" s="42"/>
      <c r="C24" s="18"/>
      <c r="D24" s="41">
        <v>11500</v>
      </c>
      <c r="E24" s="35"/>
      <c r="F24" s="35"/>
      <c r="G24" s="36"/>
      <c r="H24" s="36"/>
      <c r="I24" s="18"/>
      <c r="J24" s="18"/>
      <c r="K24" s="18"/>
      <c r="L24" s="18"/>
      <c r="M24" s="18"/>
      <c r="N24" s="18"/>
    </row>
    <row r="25" spans="1:14" ht="20.25" customHeight="1">
      <c r="A25" s="42" t="s">
        <v>52</v>
      </c>
      <c r="B25" s="42"/>
      <c r="C25" s="18"/>
      <c r="D25" s="41">
        <v>30000</v>
      </c>
      <c r="E25" s="35"/>
      <c r="F25" s="35"/>
      <c r="G25" s="36"/>
      <c r="H25" s="36"/>
      <c r="I25" s="18"/>
      <c r="J25" s="18"/>
      <c r="K25" s="18"/>
      <c r="L25" s="18"/>
      <c r="M25" s="18"/>
      <c r="N25" s="18"/>
    </row>
    <row r="26" spans="1:14" ht="20.25" customHeight="1">
      <c r="A26" s="154" t="s">
        <v>26</v>
      </c>
      <c r="B26" s="154"/>
      <c r="C26" s="154"/>
      <c r="D26" s="41">
        <v>537000</v>
      </c>
      <c r="E26" s="35"/>
      <c r="F26" s="35"/>
      <c r="G26" s="36"/>
      <c r="H26" s="36"/>
      <c r="I26" s="18"/>
      <c r="J26" s="18"/>
      <c r="K26" s="18"/>
      <c r="L26" s="18"/>
      <c r="M26" s="18"/>
      <c r="N26" s="18"/>
    </row>
    <row r="27" spans="1:14" ht="20.25" customHeight="1">
      <c r="A27" s="42" t="s">
        <v>53</v>
      </c>
      <c r="B27" s="42"/>
      <c r="C27" s="42"/>
      <c r="D27" s="41">
        <v>171500</v>
      </c>
      <c r="E27" s="35"/>
      <c r="F27" s="35"/>
      <c r="G27" s="36"/>
      <c r="H27" s="36"/>
      <c r="I27" s="18"/>
      <c r="J27" s="18"/>
      <c r="K27" s="18"/>
      <c r="L27" s="18"/>
      <c r="M27" s="18"/>
      <c r="N27" s="18"/>
    </row>
    <row r="28" spans="1:14" ht="30.75" customHeight="1">
      <c r="A28" s="40" t="s">
        <v>33</v>
      </c>
      <c r="B28" s="40" t="s">
        <v>34</v>
      </c>
      <c r="C28" s="18"/>
      <c r="D28" s="41">
        <v>17000</v>
      </c>
      <c r="E28" s="35"/>
      <c r="F28" s="35"/>
      <c r="G28" s="36"/>
      <c r="H28" s="36"/>
      <c r="I28" s="18"/>
      <c r="J28" s="18"/>
      <c r="K28" s="18"/>
      <c r="L28" s="18"/>
      <c r="M28" s="18"/>
      <c r="N28" s="18"/>
    </row>
    <row r="29" spans="1:14" ht="20.25" customHeight="1">
      <c r="A29" s="22" t="s">
        <v>38</v>
      </c>
      <c r="B29" s="18"/>
      <c r="C29" s="42"/>
      <c r="D29" s="41">
        <v>10000</v>
      </c>
      <c r="E29" s="35"/>
      <c r="F29" s="35"/>
      <c r="G29" s="36"/>
      <c r="H29" s="36"/>
      <c r="I29" s="18"/>
      <c r="J29" s="18"/>
      <c r="K29" s="18"/>
      <c r="L29" s="18"/>
      <c r="M29" s="18"/>
      <c r="N29" s="18"/>
    </row>
    <row r="30" spans="1:14" ht="20.25" customHeight="1">
      <c r="A30" s="22" t="s">
        <v>105</v>
      </c>
      <c r="B30" s="22"/>
      <c r="C30" s="42"/>
      <c r="D30" s="142">
        <v>53411.14</v>
      </c>
      <c r="E30" s="35"/>
      <c r="F30" s="35"/>
      <c r="G30" s="36"/>
      <c r="H30" s="36"/>
      <c r="I30" s="18"/>
      <c r="J30" s="18"/>
      <c r="K30" s="18"/>
      <c r="L30" s="18"/>
      <c r="M30" s="18"/>
      <c r="N30" s="18"/>
    </row>
    <row r="31" spans="1:14" ht="23.25" customHeight="1">
      <c r="A31" s="153" t="s">
        <v>54</v>
      </c>
      <c r="B31" s="153"/>
      <c r="C31" s="153"/>
      <c r="D31" s="43">
        <f>D32+D33+D34</f>
        <v>153000</v>
      </c>
      <c r="E31" s="38"/>
      <c r="F31" s="38"/>
      <c r="G31" s="36"/>
      <c r="H31" s="36"/>
      <c r="I31" s="18"/>
      <c r="J31" s="18"/>
      <c r="K31" s="18"/>
      <c r="L31" s="18"/>
      <c r="M31" s="18"/>
      <c r="N31" s="18"/>
    </row>
    <row r="32" spans="1:14" ht="19.5" customHeight="1">
      <c r="A32" s="154" t="s">
        <v>84</v>
      </c>
      <c r="B32" s="154"/>
      <c r="C32" s="154"/>
      <c r="D32" s="41">
        <v>108000</v>
      </c>
      <c r="E32" s="44"/>
      <c r="F32" s="44"/>
      <c r="G32" s="36"/>
      <c r="H32" s="36"/>
      <c r="I32" s="18"/>
      <c r="J32" s="18"/>
      <c r="K32" s="18"/>
      <c r="L32" s="18"/>
      <c r="M32" s="18"/>
      <c r="N32" s="18"/>
    </row>
    <row r="33" spans="1:14" ht="21" customHeight="1">
      <c r="A33" s="154" t="s">
        <v>85</v>
      </c>
      <c r="B33" s="154"/>
      <c r="C33" s="154"/>
      <c r="D33" s="45">
        <v>45000</v>
      </c>
      <c r="E33" s="46"/>
      <c r="F33" s="46"/>
      <c r="G33" s="36"/>
      <c r="H33" s="36"/>
      <c r="I33" s="18"/>
      <c r="J33" s="18"/>
      <c r="K33" s="18"/>
      <c r="L33" s="18"/>
      <c r="M33" s="18"/>
      <c r="N33" s="18"/>
    </row>
    <row r="34" spans="1:14" ht="21" customHeight="1">
      <c r="A34" s="42" t="s">
        <v>88</v>
      </c>
      <c r="B34" s="42"/>
      <c r="C34" s="42"/>
      <c r="D34" s="131">
        <v>0</v>
      </c>
      <c r="E34" s="46"/>
      <c r="F34" s="46"/>
      <c r="G34" s="36"/>
      <c r="H34" s="36"/>
      <c r="I34" s="18"/>
      <c r="J34" s="18"/>
      <c r="K34" s="18"/>
      <c r="L34" s="18"/>
      <c r="M34" s="18"/>
      <c r="N34" s="18"/>
    </row>
    <row r="35" spans="1:14" ht="21" customHeight="1">
      <c r="A35" s="153" t="s">
        <v>81</v>
      </c>
      <c r="B35" s="153"/>
      <c r="C35" s="153"/>
      <c r="D35" s="47">
        <f>D36+D37+D38</f>
        <v>138172</v>
      </c>
      <c r="E35" s="46"/>
      <c r="F35" s="46"/>
      <c r="G35" s="36"/>
      <c r="H35" s="36"/>
      <c r="I35" s="18"/>
      <c r="J35" s="18"/>
      <c r="K35" s="18"/>
      <c r="L35" s="18"/>
      <c r="M35" s="18"/>
      <c r="N35" s="18"/>
    </row>
    <row r="36" spans="1:14" ht="21" customHeight="1">
      <c r="A36" s="154" t="s">
        <v>49</v>
      </c>
      <c r="B36" s="154"/>
      <c r="C36" s="154"/>
      <c r="D36" s="131">
        <v>44700</v>
      </c>
      <c r="E36" s="46"/>
      <c r="F36" s="46"/>
      <c r="G36" s="36"/>
      <c r="H36" s="36"/>
      <c r="I36" s="18"/>
      <c r="J36" s="18"/>
      <c r="K36" s="18"/>
      <c r="L36" s="18"/>
      <c r="M36" s="18"/>
      <c r="N36" s="18"/>
    </row>
    <row r="37" spans="1:14" ht="21" customHeight="1">
      <c r="A37" s="42" t="s">
        <v>86</v>
      </c>
      <c r="B37" s="42"/>
      <c r="C37" s="42"/>
      <c r="D37" s="131">
        <v>0</v>
      </c>
      <c r="E37" s="46"/>
      <c r="F37" s="46"/>
      <c r="G37" s="36"/>
      <c r="H37" s="36"/>
      <c r="I37" s="18"/>
      <c r="J37" s="18"/>
      <c r="K37" s="18"/>
      <c r="L37" s="18"/>
      <c r="M37" s="18"/>
      <c r="N37" s="18"/>
    </row>
    <row r="38" spans="1:14" ht="21" customHeight="1">
      <c r="A38" s="138" t="s">
        <v>87</v>
      </c>
      <c r="B38" s="138" t="s">
        <v>106</v>
      </c>
      <c r="C38" s="137"/>
      <c r="D38" s="131">
        <v>93472</v>
      </c>
      <c r="E38" s="46"/>
      <c r="F38" s="46"/>
      <c r="G38" s="36"/>
      <c r="H38" s="36"/>
      <c r="I38" s="18"/>
      <c r="J38" s="18"/>
      <c r="K38" s="18"/>
      <c r="L38" s="18"/>
      <c r="M38" s="18"/>
      <c r="N38" s="18"/>
    </row>
    <row r="39" spans="1:14" ht="21" customHeight="1">
      <c r="A39" s="153" t="s">
        <v>60</v>
      </c>
      <c r="B39" s="153"/>
      <c r="C39" s="153"/>
      <c r="D39" s="47">
        <v>630000</v>
      </c>
      <c r="E39" s="46"/>
      <c r="F39" s="46"/>
      <c r="G39" s="36"/>
      <c r="H39" s="36"/>
      <c r="I39" s="18"/>
      <c r="J39" s="18"/>
      <c r="K39" s="18"/>
      <c r="L39" s="18"/>
      <c r="M39" s="18"/>
      <c r="N39" s="18"/>
    </row>
    <row r="40" spans="1:14" ht="26.25" customHeight="1">
      <c r="A40" s="13" t="s">
        <v>57</v>
      </c>
      <c r="B40" s="48"/>
      <c r="C40" s="49"/>
      <c r="D40" s="50">
        <v>7696000</v>
      </c>
      <c r="E40" s="51"/>
      <c r="F40" s="52"/>
      <c r="G40" s="36"/>
      <c r="H40" s="36"/>
      <c r="I40" s="18"/>
      <c r="J40" s="18"/>
      <c r="K40" s="18"/>
      <c r="L40" s="18"/>
      <c r="M40" s="18"/>
      <c r="N40" s="18"/>
    </row>
    <row r="41" spans="1:14" ht="18.75" thickBot="1">
      <c r="A41" s="53" t="s">
        <v>3</v>
      </c>
      <c r="B41" s="54"/>
      <c r="C41" s="55"/>
      <c r="D41" s="144">
        <f>D9+D15+D19+D31+D40+D39+D35</f>
        <v>11926143.14</v>
      </c>
      <c r="E41" s="56">
        <f>E40+E31+E19+E15+E9</f>
        <v>0</v>
      </c>
      <c r="F41" s="56">
        <f>F40+F31+F19+F15+F9</f>
        <v>0</v>
      </c>
      <c r="G41" s="36"/>
      <c r="H41" s="36"/>
      <c r="I41" s="18"/>
      <c r="J41" s="18"/>
      <c r="K41" s="18"/>
      <c r="L41" s="18"/>
      <c r="M41" s="18"/>
      <c r="N41" s="18"/>
    </row>
    <row r="42" spans="1:14" ht="18.75" thickTop="1">
      <c r="A42" s="57" t="s">
        <v>4</v>
      </c>
      <c r="B42" s="20"/>
      <c r="C42" s="18"/>
      <c r="D42" s="58"/>
      <c r="E42" s="59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">
      <c r="A43" s="60" t="s">
        <v>5</v>
      </c>
      <c r="B43" s="61"/>
      <c r="C43" s="61"/>
      <c r="D43" s="61"/>
      <c r="E43" s="62"/>
      <c r="F43" s="61"/>
      <c r="G43" s="61"/>
      <c r="H43" s="61"/>
      <c r="I43" s="61"/>
      <c r="J43" s="18"/>
      <c r="K43" s="61"/>
      <c r="L43" s="61"/>
      <c r="M43" s="18"/>
      <c r="N43" s="18"/>
    </row>
    <row r="44" spans="1:14" ht="18">
      <c r="A44" s="63" t="s">
        <v>6</v>
      </c>
      <c r="B44" s="64"/>
      <c r="C44" s="18"/>
      <c r="D44" s="59"/>
      <c r="E44" s="65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63"/>
      <c r="B45" s="64"/>
      <c r="C45" s="18"/>
      <c r="D45" s="59"/>
      <c r="E45" s="59"/>
      <c r="F45" s="18"/>
      <c r="G45" s="18"/>
      <c r="H45" s="18"/>
      <c r="I45" s="18"/>
      <c r="J45" s="61"/>
      <c r="K45" s="18"/>
      <c r="L45" s="18"/>
      <c r="M45" s="18"/>
      <c r="N45" s="18"/>
    </row>
    <row r="46" spans="1:14" ht="18">
      <c r="A46" s="63"/>
      <c r="B46" s="64"/>
      <c r="C46" s="18"/>
      <c r="D46" s="59"/>
      <c r="E46" s="59"/>
      <c r="F46" s="18"/>
      <c r="G46" s="18"/>
      <c r="H46" s="18"/>
      <c r="I46" s="18"/>
      <c r="J46" s="61"/>
      <c r="K46" s="18"/>
      <c r="L46" s="18"/>
      <c r="M46" s="18"/>
      <c r="N46" s="18"/>
    </row>
    <row r="47" spans="1:14" ht="18">
      <c r="A47" s="63"/>
      <c r="B47" s="64"/>
      <c r="C47" s="18"/>
      <c r="D47" s="59"/>
      <c r="E47" s="59"/>
      <c r="F47" s="18"/>
      <c r="G47" s="18"/>
      <c r="H47" s="18"/>
      <c r="I47" s="18"/>
      <c r="J47" s="61"/>
      <c r="K47" s="18"/>
      <c r="L47" s="18"/>
      <c r="M47" s="18"/>
      <c r="N47" s="18"/>
    </row>
    <row r="48" spans="1:14" ht="18">
      <c r="A48" s="63"/>
      <c r="B48" s="64"/>
      <c r="C48" s="18"/>
      <c r="D48" s="59"/>
      <c r="E48" s="59"/>
      <c r="F48" s="18"/>
      <c r="G48" s="18"/>
      <c r="H48" s="18"/>
      <c r="I48" s="18"/>
      <c r="J48" s="61"/>
      <c r="K48" s="18"/>
      <c r="L48" s="18"/>
      <c r="M48" s="18"/>
      <c r="N48" s="18"/>
    </row>
    <row r="49" spans="1:18" ht="16.5">
      <c r="A49" s="125" t="s">
        <v>16</v>
      </c>
      <c r="B49" s="126"/>
      <c r="C49" s="126"/>
      <c r="D49" s="67"/>
      <c r="E49" s="66"/>
      <c r="F49" s="66"/>
      <c r="G49" s="66"/>
      <c r="H49" s="66"/>
      <c r="I49" s="66"/>
      <c r="J49" s="68"/>
      <c r="K49" s="66"/>
      <c r="L49" s="66"/>
      <c r="M49" s="66"/>
      <c r="N49" s="69" t="s">
        <v>0</v>
      </c>
      <c r="O49" s="68"/>
      <c r="P49" s="68"/>
      <c r="Q49" s="68"/>
      <c r="R49" s="68"/>
    </row>
    <row r="50" spans="1:18" ht="8.25" customHeight="1">
      <c r="A50" s="70"/>
      <c r="B50" s="70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68"/>
      <c r="P50" s="68"/>
      <c r="Q50" s="68"/>
      <c r="R50" s="68"/>
    </row>
    <row r="51" spans="1:18" ht="9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68"/>
      <c r="N51" s="73"/>
      <c r="O51" s="74"/>
      <c r="P51" s="74"/>
      <c r="Q51" s="68"/>
      <c r="R51" s="68"/>
    </row>
    <row r="52" spans="1:18" s="3" customFormat="1" ht="49.5">
      <c r="A52" s="75" t="s">
        <v>14</v>
      </c>
      <c r="B52" s="75" t="s">
        <v>7</v>
      </c>
      <c r="C52" s="76" t="s">
        <v>102</v>
      </c>
      <c r="D52" s="76" t="s">
        <v>17</v>
      </c>
      <c r="E52" s="76" t="s">
        <v>1</v>
      </c>
      <c r="F52" s="76" t="s">
        <v>18</v>
      </c>
      <c r="G52" s="76" t="s">
        <v>31</v>
      </c>
      <c r="H52" s="76" t="s">
        <v>30</v>
      </c>
      <c r="I52" s="76" t="s">
        <v>29</v>
      </c>
      <c r="J52" s="76" t="s">
        <v>28</v>
      </c>
      <c r="K52" s="76" t="s">
        <v>55</v>
      </c>
      <c r="L52" s="76" t="s">
        <v>32</v>
      </c>
      <c r="M52" s="77" t="s">
        <v>89</v>
      </c>
      <c r="N52" s="77" t="s">
        <v>103</v>
      </c>
      <c r="O52" s="78" t="s">
        <v>8</v>
      </c>
      <c r="P52" s="78" t="s">
        <v>9</v>
      </c>
      <c r="Q52" s="79"/>
      <c r="R52" s="80"/>
    </row>
    <row r="53" spans="1:18" ht="14.25" customHeight="1">
      <c r="A53" s="81"/>
      <c r="B53" s="82"/>
      <c r="C53" s="83"/>
      <c r="D53" s="83"/>
      <c r="E53" s="68"/>
      <c r="F53" s="83"/>
      <c r="G53" s="83"/>
      <c r="H53" s="83"/>
      <c r="I53" s="83"/>
      <c r="J53" s="83"/>
      <c r="K53" s="83"/>
      <c r="L53" s="83"/>
      <c r="M53" s="83"/>
      <c r="N53" s="83"/>
      <c r="O53" s="68">
        <v>0</v>
      </c>
      <c r="P53" s="68">
        <v>0</v>
      </c>
      <c r="Q53" s="68"/>
      <c r="R53" s="68"/>
    </row>
    <row r="54" spans="1:18" ht="14.25" customHeight="1">
      <c r="A54" s="84">
        <v>32</v>
      </c>
      <c r="B54" s="85" t="s">
        <v>19</v>
      </c>
      <c r="C54" s="86">
        <f>J54+K54</f>
        <v>707940</v>
      </c>
      <c r="D54" s="86"/>
      <c r="E54" s="86">
        <v>0</v>
      </c>
      <c r="F54" s="86">
        <f>SUM(F56:F59)</f>
        <v>0</v>
      </c>
      <c r="G54" s="86"/>
      <c r="H54" s="86"/>
      <c r="I54" s="86">
        <f>SUM(I56:I59)</f>
        <v>0</v>
      </c>
      <c r="J54" s="86">
        <f>SUM(J56:J59)</f>
        <v>376500</v>
      </c>
      <c r="K54" s="86">
        <f>K60</f>
        <v>331440</v>
      </c>
      <c r="L54" s="83">
        <f>SUM(L56:L59)</f>
        <v>0</v>
      </c>
      <c r="M54" s="86"/>
      <c r="N54" s="86"/>
      <c r="O54" s="68">
        <v>0</v>
      </c>
      <c r="P54" s="68">
        <v>0</v>
      </c>
      <c r="Q54" s="68"/>
      <c r="R54" s="68"/>
    </row>
    <row r="55" spans="1:18" ht="14.25" customHeight="1">
      <c r="A55" s="81">
        <v>321</v>
      </c>
      <c r="B55" s="87" t="s">
        <v>62</v>
      </c>
      <c r="C55" s="83">
        <v>40500</v>
      </c>
      <c r="D55" s="83"/>
      <c r="E55" s="83"/>
      <c r="F55" s="83"/>
      <c r="G55" s="83"/>
      <c r="H55" s="83"/>
      <c r="I55" s="83"/>
      <c r="J55" s="83"/>
      <c r="K55" s="83">
        <v>40000</v>
      </c>
      <c r="L55" s="83"/>
      <c r="M55" s="86"/>
      <c r="N55" s="86"/>
      <c r="O55" s="68"/>
      <c r="P55" s="68"/>
      <c r="Q55" s="68"/>
      <c r="R55" s="68"/>
    </row>
    <row r="56" spans="1:18" ht="14.25" customHeight="1">
      <c r="A56" s="81">
        <v>322</v>
      </c>
      <c r="B56" s="88" t="s">
        <v>63</v>
      </c>
      <c r="C56" s="83">
        <f>J56+K56</f>
        <v>356000</v>
      </c>
      <c r="D56" s="83"/>
      <c r="E56" s="83"/>
      <c r="F56" s="83"/>
      <c r="G56" s="83"/>
      <c r="H56" s="83"/>
      <c r="I56" s="83"/>
      <c r="J56" s="83">
        <v>270000</v>
      </c>
      <c r="K56" s="83">
        <v>86000</v>
      </c>
      <c r="L56" s="83"/>
      <c r="M56" s="83"/>
      <c r="N56" s="83"/>
      <c r="O56" s="16">
        <f>SUM(O57:O61)</f>
        <v>0</v>
      </c>
      <c r="P56" s="16">
        <f>SUM(P57:P61)</f>
        <v>0</v>
      </c>
      <c r="Q56" s="68"/>
      <c r="R56" s="16"/>
    </row>
    <row r="57" spans="1:21" ht="14.25" customHeight="1">
      <c r="A57" s="81">
        <v>323</v>
      </c>
      <c r="B57" s="88" t="s">
        <v>64</v>
      </c>
      <c r="C57" s="83">
        <f>J57+K57</f>
        <v>281840</v>
      </c>
      <c r="D57" s="83"/>
      <c r="E57" s="83"/>
      <c r="F57" s="83"/>
      <c r="G57" s="83"/>
      <c r="H57" s="83"/>
      <c r="I57" s="83"/>
      <c r="J57" s="83">
        <v>106500</v>
      </c>
      <c r="K57" s="83">
        <v>175340</v>
      </c>
      <c r="L57" s="83"/>
      <c r="M57" s="83"/>
      <c r="N57" s="83"/>
      <c r="O57" s="68">
        <v>0</v>
      </c>
      <c r="P57" s="68">
        <v>0</v>
      </c>
      <c r="Q57" s="68"/>
      <c r="R57" s="68"/>
      <c r="U57" s="4"/>
    </row>
    <row r="58" spans="1:18" ht="14.25" customHeight="1">
      <c r="A58" s="81">
        <v>329</v>
      </c>
      <c r="B58" s="88" t="s">
        <v>65</v>
      </c>
      <c r="C58" s="83">
        <f>K58</f>
        <v>30100</v>
      </c>
      <c r="D58" s="83"/>
      <c r="E58" s="83"/>
      <c r="F58" s="83"/>
      <c r="G58" s="83"/>
      <c r="H58" s="83"/>
      <c r="I58" s="83"/>
      <c r="J58" s="83"/>
      <c r="K58" s="83">
        <v>30100</v>
      </c>
      <c r="L58" s="83"/>
      <c r="M58" s="83"/>
      <c r="N58" s="83"/>
      <c r="O58" s="68"/>
      <c r="P58" s="68"/>
      <c r="Q58" s="68"/>
      <c r="R58" s="68"/>
    </row>
    <row r="59" spans="1:18" ht="14.25" customHeight="1">
      <c r="A59" s="81"/>
      <c r="B59" s="88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68"/>
      <c r="P59" s="68"/>
      <c r="Q59" s="68"/>
      <c r="R59" s="68"/>
    </row>
    <row r="60" spans="1:18" ht="14.25" customHeight="1">
      <c r="A60" s="89"/>
      <c r="B60" s="90" t="s">
        <v>10</v>
      </c>
      <c r="C60" s="91">
        <f>C54</f>
        <v>707940</v>
      </c>
      <c r="D60" s="91"/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f>J54</f>
        <v>376500</v>
      </c>
      <c r="K60" s="91">
        <f>K55+K56+K58+K57</f>
        <v>331440</v>
      </c>
      <c r="L60" s="91">
        <v>0</v>
      </c>
      <c r="M60" s="91"/>
      <c r="N60" s="91"/>
      <c r="O60" s="68">
        <v>0</v>
      </c>
      <c r="P60" s="68">
        <v>0</v>
      </c>
      <c r="Q60" s="68"/>
      <c r="R60" s="68"/>
    </row>
    <row r="61" spans="1:18" ht="14.25" customHeight="1">
      <c r="A61" s="92"/>
      <c r="B61" s="93" t="s">
        <v>11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68">
        <v>0</v>
      </c>
      <c r="P61" s="68">
        <v>0</v>
      </c>
      <c r="Q61" s="68"/>
      <c r="R61" s="68"/>
    </row>
    <row r="62" spans="1:18" ht="16.5">
      <c r="A62" s="94"/>
      <c r="B62" s="95"/>
      <c r="C62" s="68"/>
      <c r="D62" s="8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16.5">
      <c r="A63" s="94"/>
      <c r="B63" s="68"/>
      <c r="C63" s="68"/>
      <c r="D63" s="68"/>
      <c r="E63" s="16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16.5">
      <c r="A64" s="96" t="s">
        <v>24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16.5">
      <c r="A65" s="74"/>
      <c r="B65" s="74"/>
      <c r="C65" s="7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68"/>
      <c r="P65" s="68"/>
      <c r="Q65" s="68"/>
      <c r="R65" s="68"/>
    </row>
    <row r="66" spans="1:18" ht="16.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68"/>
      <c r="N66" s="73"/>
      <c r="O66" s="68"/>
      <c r="P66" s="68"/>
      <c r="Q66" s="68"/>
      <c r="R66" s="68"/>
    </row>
    <row r="67" spans="1:18" ht="82.5">
      <c r="A67" s="75" t="s">
        <v>14</v>
      </c>
      <c r="B67" s="75" t="s">
        <v>7</v>
      </c>
      <c r="C67" s="76" t="s">
        <v>102</v>
      </c>
      <c r="D67" s="76" t="s">
        <v>17</v>
      </c>
      <c r="E67" s="76" t="s">
        <v>1</v>
      </c>
      <c r="F67" s="76" t="s">
        <v>35</v>
      </c>
      <c r="G67" s="76" t="s">
        <v>31</v>
      </c>
      <c r="H67" s="76" t="s">
        <v>30</v>
      </c>
      <c r="I67" s="76" t="s">
        <v>29</v>
      </c>
      <c r="J67" s="76" t="s">
        <v>26</v>
      </c>
      <c r="K67" s="76" t="s">
        <v>28</v>
      </c>
      <c r="L67" s="76" t="s">
        <v>32</v>
      </c>
      <c r="M67" s="77" t="s">
        <v>89</v>
      </c>
      <c r="N67" s="77" t="s">
        <v>103</v>
      </c>
      <c r="O67" s="68"/>
      <c r="P67" s="68"/>
      <c r="Q67" s="68"/>
      <c r="R67" s="68"/>
    </row>
    <row r="68" spans="1:18" ht="16.5">
      <c r="A68" s="97">
        <v>31</v>
      </c>
      <c r="B68" s="97" t="s">
        <v>22</v>
      </c>
      <c r="C68" s="98">
        <f>C69+C70+C71</f>
        <v>674800</v>
      </c>
      <c r="D68" s="98">
        <f>D69+D70+D71</f>
        <v>426000</v>
      </c>
      <c r="E68" s="98">
        <f aca="true" t="shared" si="0" ref="E68:L68">SUM(E70:E74)</f>
        <v>0</v>
      </c>
      <c r="F68" s="98">
        <f>F69+F70+F71</f>
        <v>193800</v>
      </c>
      <c r="G68" s="98"/>
      <c r="H68" s="98"/>
      <c r="I68" s="98">
        <f>I69+I70+I71</f>
        <v>55000</v>
      </c>
      <c r="J68" s="98">
        <f t="shared" si="0"/>
        <v>0</v>
      </c>
      <c r="K68" s="98">
        <f t="shared" si="0"/>
        <v>0</v>
      </c>
      <c r="L68" s="98">
        <f t="shared" si="0"/>
        <v>0</v>
      </c>
      <c r="M68" s="98"/>
      <c r="N68" s="98"/>
      <c r="O68" s="68"/>
      <c r="P68" s="68"/>
      <c r="Q68" s="68"/>
      <c r="R68" s="68"/>
    </row>
    <row r="69" spans="1:18" ht="16.5">
      <c r="A69" s="99">
        <v>311</v>
      </c>
      <c r="B69" s="99" t="s">
        <v>22</v>
      </c>
      <c r="C69" s="100">
        <f>D69+F69+I69</f>
        <v>546000</v>
      </c>
      <c r="D69" s="100">
        <v>340000</v>
      </c>
      <c r="E69" s="100"/>
      <c r="F69" s="100">
        <v>158800</v>
      </c>
      <c r="G69" s="100"/>
      <c r="H69" s="100"/>
      <c r="I69" s="100">
        <v>47200</v>
      </c>
      <c r="J69" s="100"/>
      <c r="K69" s="98"/>
      <c r="L69" s="98"/>
      <c r="M69" s="98"/>
      <c r="N69" s="98"/>
      <c r="O69" s="68"/>
      <c r="P69" s="68"/>
      <c r="Q69" s="68"/>
      <c r="R69" s="68"/>
    </row>
    <row r="70" spans="1:18" ht="16.5">
      <c r="A70" s="81">
        <v>312</v>
      </c>
      <c r="B70" s="88" t="s">
        <v>23</v>
      </c>
      <c r="C70" s="100">
        <f>D70+F70+I70</f>
        <v>37800</v>
      </c>
      <c r="D70" s="83">
        <v>29000</v>
      </c>
      <c r="E70" s="83"/>
      <c r="F70" s="83">
        <v>8800</v>
      </c>
      <c r="G70" s="83"/>
      <c r="H70" s="83"/>
      <c r="I70" s="83">
        <v>0</v>
      </c>
      <c r="J70" s="83"/>
      <c r="K70" s="83"/>
      <c r="L70" s="83"/>
      <c r="M70" s="83"/>
      <c r="N70" s="83"/>
      <c r="O70" s="68"/>
      <c r="P70" s="68"/>
      <c r="Q70" s="68"/>
      <c r="R70" s="68"/>
    </row>
    <row r="71" spans="1:18" ht="16.5">
      <c r="A71" s="81">
        <v>313</v>
      </c>
      <c r="B71" s="88" t="s">
        <v>66</v>
      </c>
      <c r="C71" s="100">
        <f>D71+F71+I71</f>
        <v>91000</v>
      </c>
      <c r="D71" s="83">
        <v>57000</v>
      </c>
      <c r="E71" s="101"/>
      <c r="F71" s="83">
        <v>26200</v>
      </c>
      <c r="G71" s="83"/>
      <c r="H71" s="83"/>
      <c r="I71" s="83">
        <v>7800</v>
      </c>
      <c r="J71" s="101"/>
      <c r="K71" s="83"/>
      <c r="L71" s="83"/>
      <c r="M71" s="83"/>
      <c r="N71" s="83"/>
      <c r="O71" s="68"/>
      <c r="P71" s="68"/>
      <c r="Q71" s="68"/>
      <c r="R71" s="68"/>
    </row>
    <row r="72" spans="1:18" ht="16.5">
      <c r="A72" s="84">
        <v>32</v>
      </c>
      <c r="B72" s="85" t="s">
        <v>19</v>
      </c>
      <c r="C72" s="98">
        <f>C73+C74+C75+C76</f>
        <v>353200</v>
      </c>
      <c r="D72" s="86">
        <f>D73</f>
        <v>8000</v>
      </c>
      <c r="E72" s="83"/>
      <c r="F72" s="86">
        <f>F73+F74+F75+F76</f>
        <v>344200</v>
      </c>
      <c r="G72" s="83"/>
      <c r="H72" s="83"/>
      <c r="I72" s="86">
        <f>I73</f>
        <v>1000</v>
      </c>
      <c r="J72" s="83"/>
      <c r="K72" s="83"/>
      <c r="L72" s="83"/>
      <c r="M72" s="83"/>
      <c r="N72" s="83"/>
      <c r="O72" s="68"/>
      <c r="P72" s="68"/>
      <c r="Q72" s="68"/>
      <c r="R72" s="68"/>
    </row>
    <row r="73" spans="1:18" ht="16.5">
      <c r="A73" s="81">
        <v>321</v>
      </c>
      <c r="B73" s="88" t="s">
        <v>67</v>
      </c>
      <c r="C73" s="100">
        <f>D73+F73+I73</f>
        <v>18200</v>
      </c>
      <c r="D73" s="83">
        <v>8000</v>
      </c>
      <c r="E73" s="83"/>
      <c r="F73" s="83">
        <v>9200</v>
      </c>
      <c r="G73" s="83"/>
      <c r="H73" s="83"/>
      <c r="I73" s="83">
        <v>1000</v>
      </c>
      <c r="J73" s="83"/>
      <c r="K73" s="83"/>
      <c r="L73" s="83"/>
      <c r="M73" s="83"/>
      <c r="N73" s="83"/>
      <c r="O73" s="68"/>
      <c r="P73" s="68"/>
      <c r="Q73" s="68"/>
      <c r="R73" s="68"/>
    </row>
    <row r="74" spans="1:18" ht="16.5">
      <c r="A74" s="81">
        <v>322</v>
      </c>
      <c r="B74" s="87" t="s">
        <v>68</v>
      </c>
      <c r="C74" s="100">
        <f>F74</f>
        <v>212000</v>
      </c>
      <c r="D74" s="83"/>
      <c r="E74" s="83"/>
      <c r="F74" s="83">
        <v>212000</v>
      </c>
      <c r="G74" s="83"/>
      <c r="H74" s="83"/>
      <c r="I74" s="83"/>
      <c r="J74" s="83"/>
      <c r="K74" s="83"/>
      <c r="L74" s="83"/>
      <c r="M74" s="83"/>
      <c r="N74" s="83"/>
      <c r="O74" s="68"/>
      <c r="P74" s="68"/>
      <c r="Q74" s="68"/>
      <c r="R74" s="68"/>
    </row>
    <row r="75" spans="1:18" ht="16.5">
      <c r="A75" s="81">
        <v>323</v>
      </c>
      <c r="B75" s="87" t="s">
        <v>64</v>
      </c>
      <c r="C75" s="100">
        <f>F75</f>
        <v>120000</v>
      </c>
      <c r="D75" s="83"/>
      <c r="E75" s="83"/>
      <c r="F75" s="83">
        <v>120000</v>
      </c>
      <c r="G75" s="83"/>
      <c r="H75" s="83"/>
      <c r="I75" s="83"/>
      <c r="J75" s="83"/>
      <c r="K75" s="83"/>
      <c r="L75" s="83"/>
      <c r="M75" s="83"/>
      <c r="N75" s="83"/>
      <c r="O75" s="68"/>
      <c r="P75" s="68"/>
      <c r="Q75" s="68"/>
      <c r="R75" s="68"/>
    </row>
    <row r="76" spans="1:18" ht="16.5">
      <c r="A76" s="81">
        <v>329</v>
      </c>
      <c r="B76" s="88" t="s">
        <v>20</v>
      </c>
      <c r="C76" s="100">
        <f>F76</f>
        <v>3000</v>
      </c>
      <c r="D76" s="83"/>
      <c r="E76" s="83"/>
      <c r="F76" s="83">
        <v>3000</v>
      </c>
      <c r="G76" s="83"/>
      <c r="H76" s="83"/>
      <c r="I76" s="83"/>
      <c r="J76" s="83"/>
      <c r="K76" s="83"/>
      <c r="L76" s="83"/>
      <c r="M76" s="83"/>
      <c r="N76" s="83"/>
      <c r="O76" s="68"/>
      <c r="P76" s="68"/>
      <c r="Q76" s="68"/>
      <c r="R76" s="68"/>
    </row>
    <row r="77" spans="1:18" ht="16.5">
      <c r="A77" s="84">
        <v>42</v>
      </c>
      <c r="B77" s="105" t="s">
        <v>90</v>
      </c>
      <c r="C77" s="98">
        <f>C78</f>
        <v>0</v>
      </c>
      <c r="D77" s="115"/>
      <c r="E77" s="115"/>
      <c r="F77" s="114">
        <f>F78</f>
        <v>0</v>
      </c>
      <c r="G77" s="115"/>
      <c r="H77" s="115"/>
      <c r="I77" s="115"/>
      <c r="J77" s="115"/>
      <c r="K77" s="115"/>
      <c r="L77" s="115"/>
      <c r="M77" s="115"/>
      <c r="N77" s="115"/>
      <c r="O77" s="68"/>
      <c r="P77" s="68"/>
      <c r="Q77" s="68"/>
      <c r="R77" s="68"/>
    </row>
    <row r="78" spans="1:18" ht="16.5">
      <c r="A78" s="81">
        <v>422</v>
      </c>
      <c r="B78" s="88" t="s">
        <v>72</v>
      </c>
      <c r="C78" s="100">
        <v>0</v>
      </c>
      <c r="D78" s="115"/>
      <c r="E78" s="115"/>
      <c r="F78" s="115">
        <v>0</v>
      </c>
      <c r="G78" s="115"/>
      <c r="H78" s="115"/>
      <c r="I78" s="115"/>
      <c r="J78" s="115"/>
      <c r="K78" s="115"/>
      <c r="L78" s="115"/>
      <c r="M78" s="115"/>
      <c r="N78" s="115"/>
      <c r="O78" s="68"/>
      <c r="P78" s="68"/>
      <c r="Q78" s="68"/>
      <c r="R78" s="68"/>
    </row>
    <row r="79" spans="1:18" ht="16.5">
      <c r="A79" s="89"/>
      <c r="B79" s="90" t="s">
        <v>10</v>
      </c>
      <c r="C79" s="91">
        <f>C72+C68+C77</f>
        <v>1028000</v>
      </c>
      <c r="D79" s="91">
        <f>D72+D68</f>
        <v>434000</v>
      </c>
      <c r="E79" s="91">
        <v>0</v>
      </c>
      <c r="F79" s="91">
        <f>F72+F68+F77</f>
        <v>538000</v>
      </c>
      <c r="G79" s="91"/>
      <c r="H79" s="91"/>
      <c r="I79" s="91">
        <f>I68+I72</f>
        <v>56000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68"/>
      <c r="P79" s="68"/>
      <c r="Q79" s="68"/>
      <c r="R79" s="68"/>
    </row>
    <row r="80" spans="1:18" ht="16.5">
      <c r="A80" s="92"/>
      <c r="B80" s="93" t="s">
        <v>11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68"/>
      <c r="P80" s="68"/>
      <c r="Q80" s="68"/>
      <c r="R80" s="68"/>
    </row>
    <row r="81" spans="1:18" ht="8.25" customHeight="1">
      <c r="A81" s="94"/>
      <c r="B81" s="95"/>
      <c r="C81" s="68"/>
      <c r="D81" s="80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6.5">
      <c r="A82" s="94"/>
      <c r="B82" s="95"/>
      <c r="C82" s="68"/>
      <c r="D82" s="80"/>
      <c r="E82" s="102"/>
      <c r="F82" s="68"/>
      <c r="G82" s="68"/>
      <c r="H82" s="102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1:18" ht="16.5">
      <c r="A83" s="94"/>
      <c r="B83" s="95"/>
      <c r="C83" s="68"/>
      <c r="D83" s="80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6.5">
      <c r="A84" s="94"/>
      <c r="B84" s="96" t="s">
        <v>27</v>
      </c>
      <c r="C84" s="68"/>
      <c r="D84" s="80"/>
      <c r="E84" s="68"/>
      <c r="F84" s="68"/>
      <c r="G84" s="68"/>
      <c r="H84" s="68"/>
      <c r="I84" s="68"/>
      <c r="J84" s="68"/>
      <c r="K84" s="68"/>
      <c r="L84" s="68"/>
      <c r="M84" s="68"/>
      <c r="N84" s="110"/>
      <c r="O84" s="68"/>
      <c r="P84" s="68"/>
      <c r="Q84" s="68"/>
      <c r="R84" s="68"/>
    </row>
    <row r="85" spans="1:18" ht="16.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68"/>
      <c r="N85" s="145"/>
      <c r="O85" s="103"/>
      <c r="P85" s="103"/>
      <c r="Q85" s="110"/>
      <c r="R85" s="110"/>
    </row>
    <row r="86" spans="1:18" ht="82.5">
      <c r="A86" s="75" t="s">
        <v>14</v>
      </c>
      <c r="B86" s="75" t="s">
        <v>7</v>
      </c>
      <c r="C86" s="76" t="s">
        <v>102</v>
      </c>
      <c r="D86" s="76" t="s">
        <v>17</v>
      </c>
      <c r="E86" s="76" t="s">
        <v>1</v>
      </c>
      <c r="F86" s="76" t="s">
        <v>35</v>
      </c>
      <c r="G86" s="76" t="s">
        <v>31</v>
      </c>
      <c r="H86" s="76" t="s">
        <v>30</v>
      </c>
      <c r="I86" s="76" t="s">
        <v>29</v>
      </c>
      <c r="J86" s="76" t="s">
        <v>26</v>
      </c>
      <c r="K86" s="76" t="s">
        <v>39</v>
      </c>
      <c r="L86" s="76" t="s">
        <v>32</v>
      </c>
      <c r="M86" s="77" t="s">
        <v>38</v>
      </c>
      <c r="N86" s="104" t="s">
        <v>104</v>
      </c>
      <c r="O86" s="68"/>
      <c r="P86" s="68"/>
      <c r="Q86" s="136"/>
      <c r="R86" s="128"/>
    </row>
    <row r="87" spans="1:18" ht="16.5">
      <c r="A87" s="97">
        <v>31</v>
      </c>
      <c r="B87" s="97" t="s">
        <v>22</v>
      </c>
      <c r="C87" s="98">
        <f>C88+C89+C90</f>
        <v>298420</v>
      </c>
      <c r="D87" s="98">
        <f>D88+D90</f>
        <v>24520</v>
      </c>
      <c r="E87" s="98">
        <f>E88+E90</f>
        <v>0</v>
      </c>
      <c r="F87" s="98">
        <f>F88+F89+F90</f>
        <v>3000</v>
      </c>
      <c r="G87" s="98">
        <f>G88+G90</f>
        <v>100000</v>
      </c>
      <c r="H87" s="98">
        <f>H88+H90</f>
        <v>0</v>
      </c>
      <c r="I87" s="98">
        <v>0</v>
      </c>
      <c r="J87" s="98">
        <f>J89</f>
        <v>5000</v>
      </c>
      <c r="K87" s="98">
        <f>K88+K89+K90</f>
        <v>165900</v>
      </c>
      <c r="L87" s="98">
        <v>0</v>
      </c>
      <c r="M87" s="98">
        <v>0</v>
      </c>
      <c r="N87" s="98">
        <v>0</v>
      </c>
      <c r="O87" s="16"/>
      <c r="P87" s="16"/>
      <c r="Q87" s="15"/>
      <c r="R87" s="15"/>
    </row>
    <row r="88" spans="1:18" ht="16.5">
      <c r="A88" s="99">
        <v>311</v>
      </c>
      <c r="B88" s="99" t="s">
        <v>22</v>
      </c>
      <c r="C88" s="100">
        <f>D88+F88+G88+H88+K88</f>
        <v>234600</v>
      </c>
      <c r="D88" s="100">
        <v>21000</v>
      </c>
      <c r="E88" s="100">
        <v>0</v>
      </c>
      <c r="F88" s="100">
        <v>2600</v>
      </c>
      <c r="G88" s="100">
        <v>86000</v>
      </c>
      <c r="H88" s="100">
        <v>0</v>
      </c>
      <c r="I88" s="100"/>
      <c r="J88" s="100"/>
      <c r="K88" s="100">
        <v>125000</v>
      </c>
      <c r="L88" s="100"/>
      <c r="M88" s="98"/>
      <c r="N88" s="98"/>
      <c r="O88" s="16"/>
      <c r="P88" s="16"/>
      <c r="Q88" s="15"/>
      <c r="R88" s="15"/>
    </row>
    <row r="89" spans="1:18" ht="16.5">
      <c r="A89" s="81">
        <v>312</v>
      </c>
      <c r="B89" s="87" t="s">
        <v>23</v>
      </c>
      <c r="C89" s="100">
        <f>J89+K89</f>
        <v>25000</v>
      </c>
      <c r="D89" s="83">
        <v>0</v>
      </c>
      <c r="E89" s="83"/>
      <c r="F89" s="83"/>
      <c r="G89" s="83">
        <v>0</v>
      </c>
      <c r="H89" s="83">
        <v>0</v>
      </c>
      <c r="I89" s="83"/>
      <c r="J89" s="83">
        <v>5000</v>
      </c>
      <c r="K89" s="83">
        <v>20000</v>
      </c>
      <c r="L89" s="83"/>
      <c r="M89" s="83"/>
      <c r="N89" s="83">
        <v>0</v>
      </c>
      <c r="O89" s="68"/>
      <c r="P89" s="68"/>
      <c r="Q89" s="110"/>
      <c r="R89" s="110"/>
    </row>
    <row r="90" spans="1:18" ht="16.5">
      <c r="A90" s="81">
        <v>313</v>
      </c>
      <c r="B90" s="88" t="s">
        <v>66</v>
      </c>
      <c r="C90" s="100">
        <f>D90+E90+F90+G90+H90+I90+J90+K90</f>
        <v>38820</v>
      </c>
      <c r="D90" s="83">
        <v>3520</v>
      </c>
      <c r="E90" s="83">
        <v>0</v>
      </c>
      <c r="F90" s="83">
        <v>400</v>
      </c>
      <c r="G90" s="83">
        <v>14000</v>
      </c>
      <c r="H90" s="83">
        <v>0</v>
      </c>
      <c r="I90" s="83"/>
      <c r="J90" s="83"/>
      <c r="K90" s="83">
        <v>20900</v>
      </c>
      <c r="L90" s="83"/>
      <c r="M90" s="83"/>
      <c r="N90" s="83">
        <v>0</v>
      </c>
      <c r="O90" s="68"/>
      <c r="P90" s="68"/>
      <c r="Q90" s="110"/>
      <c r="R90" s="110"/>
    </row>
    <row r="91" spans="1:18" ht="16.5">
      <c r="A91" s="84">
        <v>32</v>
      </c>
      <c r="B91" s="85" t="s">
        <v>19</v>
      </c>
      <c r="C91" s="150">
        <f>C92+C93+C94+C95+C96</f>
        <v>537018.39</v>
      </c>
      <c r="D91" s="86">
        <f>D96</f>
        <v>4100</v>
      </c>
      <c r="E91" s="86">
        <f>E93+E94+E96</f>
        <v>18000</v>
      </c>
      <c r="F91" s="86">
        <f>F92+F93+F95+F94+F96</f>
        <v>352000</v>
      </c>
      <c r="G91" s="86">
        <f>G92+G95</f>
        <v>18000</v>
      </c>
      <c r="H91" s="86">
        <f>H92+H93+H94+H95+H96</f>
        <v>11500</v>
      </c>
      <c r="I91" s="86">
        <f>I93</f>
        <v>30000</v>
      </c>
      <c r="J91" s="86">
        <f>J92+J93+J96+J94</f>
        <v>71000</v>
      </c>
      <c r="K91" s="86">
        <f>K92+K93+K94</f>
        <v>5600</v>
      </c>
      <c r="L91" s="86">
        <f>L93+L94</f>
        <v>15000</v>
      </c>
      <c r="M91" s="86">
        <f>M92+M93+M94+M95+M96</f>
        <v>8000</v>
      </c>
      <c r="N91" s="148">
        <f>N94+N95</f>
        <v>3818.39</v>
      </c>
      <c r="O91" s="16"/>
      <c r="P91" s="16"/>
      <c r="Q91" s="15"/>
      <c r="R91" s="110"/>
    </row>
    <row r="92" spans="1:19" ht="16.5">
      <c r="A92" s="81">
        <v>321</v>
      </c>
      <c r="B92" s="87" t="s">
        <v>67</v>
      </c>
      <c r="C92" s="100">
        <f>F92+H92+G92+J92+K92</f>
        <v>32100</v>
      </c>
      <c r="D92" s="83">
        <v>0</v>
      </c>
      <c r="E92" s="83"/>
      <c r="F92" s="83">
        <v>13000</v>
      </c>
      <c r="G92" s="83">
        <v>10000</v>
      </c>
      <c r="H92" s="83">
        <v>1000</v>
      </c>
      <c r="I92" s="83"/>
      <c r="J92" s="83">
        <v>4500</v>
      </c>
      <c r="K92" s="83">
        <v>3600</v>
      </c>
      <c r="L92" s="86"/>
      <c r="M92" s="86"/>
      <c r="N92" s="86"/>
      <c r="O92" s="16"/>
      <c r="P92" s="16"/>
      <c r="Q92" s="15"/>
      <c r="R92" s="15"/>
      <c r="S92" s="4"/>
    </row>
    <row r="93" spans="1:19" ht="16.5">
      <c r="A93" s="81">
        <v>322</v>
      </c>
      <c r="B93" s="88" t="s">
        <v>69</v>
      </c>
      <c r="C93" s="100">
        <f>E93+F93+G93+H93+I93+J93+K93+L93+M93+N93</f>
        <v>335500</v>
      </c>
      <c r="D93" s="83"/>
      <c r="E93" s="83">
        <v>16000</v>
      </c>
      <c r="F93" s="83">
        <v>220000</v>
      </c>
      <c r="G93" s="83"/>
      <c r="H93" s="83">
        <v>4500</v>
      </c>
      <c r="I93" s="83">
        <v>30000</v>
      </c>
      <c r="J93" s="83">
        <v>53000</v>
      </c>
      <c r="K93" s="83">
        <v>0</v>
      </c>
      <c r="L93" s="83">
        <v>10000</v>
      </c>
      <c r="M93" s="83">
        <v>2000</v>
      </c>
      <c r="N93" s="83">
        <v>0</v>
      </c>
      <c r="O93" s="68"/>
      <c r="P93" s="68"/>
      <c r="Q93" s="15"/>
      <c r="R93" s="15"/>
      <c r="S93" s="4"/>
    </row>
    <row r="94" spans="1:18" ht="16.5">
      <c r="A94" s="81">
        <v>323</v>
      </c>
      <c r="B94" s="88" t="s">
        <v>64</v>
      </c>
      <c r="C94" s="149">
        <f>D94+E94+F94+H94+J94+K94+L94+M94+N94</f>
        <v>116500</v>
      </c>
      <c r="D94" s="83">
        <v>0</v>
      </c>
      <c r="E94" s="83">
        <v>1000</v>
      </c>
      <c r="F94" s="83">
        <v>87000</v>
      </c>
      <c r="G94" s="83"/>
      <c r="H94" s="83">
        <v>6000</v>
      </c>
      <c r="I94" s="83"/>
      <c r="J94" s="83">
        <v>10000</v>
      </c>
      <c r="K94" s="83">
        <v>2000</v>
      </c>
      <c r="L94" s="83">
        <v>5000</v>
      </c>
      <c r="M94" s="83">
        <v>4000</v>
      </c>
      <c r="N94" s="146">
        <v>1500</v>
      </c>
      <c r="O94" s="68"/>
      <c r="P94" s="68"/>
      <c r="Q94" s="110"/>
      <c r="R94" s="110"/>
    </row>
    <row r="95" spans="1:18" ht="16.5">
      <c r="A95" s="81">
        <v>324</v>
      </c>
      <c r="B95" s="88" t="s">
        <v>70</v>
      </c>
      <c r="C95" s="149">
        <f>G95+N95+F95</f>
        <v>12318.39</v>
      </c>
      <c r="D95" s="83"/>
      <c r="E95" s="83"/>
      <c r="F95" s="83">
        <v>2000</v>
      </c>
      <c r="G95" s="83">
        <v>8000</v>
      </c>
      <c r="H95" s="83"/>
      <c r="I95" s="83"/>
      <c r="J95" s="83"/>
      <c r="K95" s="83"/>
      <c r="L95" s="83"/>
      <c r="M95" s="83"/>
      <c r="N95" s="146">
        <v>2318.39</v>
      </c>
      <c r="O95" s="68"/>
      <c r="P95" s="68"/>
      <c r="Q95" s="110"/>
      <c r="R95" s="110"/>
    </row>
    <row r="96" spans="1:18" ht="16.5">
      <c r="A96" s="81">
        <v>329</v>
      </c>
      <c r="B96" s="88" t="s">
        <v>71</v>
      </c>
      <c r="C96" s="100">
        <f>D96+E96+F96+J96+M96</f>
        <v>40600</v>
      </c>
      <c r="D96" s="83">
        <v>4100</v>
      </c>
      <c r="E96" s="83">
        <v>1000</v>
      </c>
      <c r="F96" s="83">
        <v>30000</v>
      </c>
      <c r="G96" s="83"/>
      <c r="H96" s="83">
        <v>0</v>
      </c>
      <c r="I96" s="83"/>
      <c r="J96" s="83">
        <v>3500</v>
      </c>
      <c r="K96" s="83">
        <v>0</v>
      </c>
      <c r="L96" s="83"/>
      <c r="M96" s="83">
        <v>2000</v>
      </c>
      <c r="N96" s="83"/>
      <c r="O96" s="68"/>
      <c r="P96" s="68"/>
      <c r="Q96" s="110"/>
      <c r="R96" s="110"/>
    </row>
    <row r="97" spans="1:18" ht="16.5">
      <c r="A97" s="84">
        <v>37</v>
      </c>
      <c r="B97" s="105" t="s">
        <v>107</v>
      </c>
      <c r="C97" s="98">
        <f>C98</f>
        <v>110000</v>
      </c>
      <c r="D97" s="83"/>
      <c r="E97" s="83"/>
      <c r="F97" s="83"/>
      <c r="G97" s="83"/>
      <c r="H97" s="83"/>
      <c r="I97" s="83"/>
      <c r="J97" s="86">
        <f>J98</f>
        <v>110000</v>
      </c>
      <c r="K97" s="83"/>
      <c r="L97" s="83"/>
      <c r="M97" s="83"/>
      <c r="N97" s="83"/>
      <c r="O97" s="68"/>
      <c r="P97" s="68"/>
      <c r="Q97" s="110"/>
      <c r="R97" s="110"/>
    </row>
    <row r="98" spans="1:18" ht="16.5">
      <c r="A98" s="81">
        <v>372</v>
      </c>
      <c r="B98" s="88" t="s">
        <v>107</v>
      </c>
      <c r="C98" s="100">
        <f>D98+E98+F98+H98+J98</f>
        <v>110000</v>
      </c>
      <c r="D98" s="83"/>
      <c r="E98" s="83"/>
      <c r="F98" s="83"/>
      <c r="G98" s="83"/>
      <c r="H98" s="83"/>
      <c r="I98" s="83"/>
      <c r="J98" s="83">
        <v>110000</v>
      </c>
      <c r="K98" s="83"/>
      <c r="L98" s="83"/>
      <c r="M98" s="83"/>
      <c r="N98" s="83"/>
      <c r="O98" s="68"/>
      <c r="P98" s="68"/>
      <c r="Q98" s="110"/>
      <c r="R98" s="110"/>
    </row>
    <row r="99" spans="1:18" ht="16.5">
      <c r="A99" s="84">
        <v>41</v>
      </c>
      <c r="B99" s="105" t="s">
        <v>108</v>
      </c>
      <c r="C99" s="98">
        <f>C100</f>
        <v>6000</v>
      </c>
      <c r="D99" s="83"/>
      <c r="E99" s="83"/>
      <c r="F99" s="83"/>
      <c r="G99" s="83"/>
      <c r="H99" s="83"/>
      <c r="I99" s="83"/>
      <c r="J99" s="86">
        <f>J100</f>
        <v>6000</v>
      </c>
      <c r="K99" s="83"/>
      <c r="L99" s="83"/>
      <c r="M99" s="83"/>
      <c r="N99" s="83"/>
      <c r="O99" s="68"/>
      <c r="P99" s="68"/>
      <c r="Q99" s="110"/>
      <c r="R99" s="110"/>
    </row>
    <row r="100" spans="1:18" ht="16.5">
      <c r="A100" s="81">
        <v>412</v>
      </c>
      <c r="B100" s="88" t="s">
        <v>108</v>
      </c>
      <c r="C100" s="100">
        <f>J100</f>
        <v>6000</v>
      </c>
      <c r="D100" s="83"/>
      <c r="E100" s="83"/>
      <c r="F100" s="83"/>
      <c r="G100" s="83"/>
      <c r="H100" s="83"/>
      <c r="I100" s="83"/>
      <c r="J100" s="83">
        <v>6000</v>
      </c>
      <c r="K100" s="83"/>
      <c r="L100" s="83"/>
      <c r="M100" s="83"/>
      <c r="N100" s="83"/>
      <c r="O100" s="68"/>
      <c r="P100" s="68"/>
      <c r="Q100" s="110"/>
      <c r="R100" s="110"/>
    </row>
    <row r="101" spans="1:18" ht="16.5">
      <c r="A101" s="84">
        <v>42</v>
      </c>
      <c r="B101" s="105" t="s">
        <v>21</v>
      </c>
      <c r="C101" s="150">
        <f>C103+C102+C104</f>
        <v>621592.75</v>
      </c>
      <c r="D101" s="86">
        <f>D104</f>
        <v>5000</v>
      </c>
      <c r="E101" s="86">
        <f>E103</f>
        <v>8000</v>
      </c>
      <c r="F101" s="86">
        <f>F103+F104+F102</f>
        <v>210000</v>
      </c>
      <c r="G101" s="83"/>
      <c r="H101" s="86">
        <f>H103</f>
        <v>0</v>
      </c>
      <c r="I101" s="83"/>
      <c r="J101" s="86">
        <f>J104+J103</f>
        <v>345000</v>
      </c>
      <c r="K101" s="83"/>
      <c r="L101" s="86">
        <f>L104</f>
        <v>2000</v>
      </c>
      <c r="M101" s="86">
        <f>M104</f>
        <v>2000</v>
      </c>
      <c r="N101" s="86">
        <f>N102</f>
        <v>49592.75</v>
      </c>
      <c r="O101" s="68"/>
      <c r="P101" s="68"/>
      <c r="Q101" s="110"/>
      <c r="R101" s="110"/>
    </row>
    <row r="102" spans="1:18" ht="16.5">
      <c r="A102" s="81">
        <v>421</v>
      </c>
      <c r="B102" s="88" t="s">
        <v>91</v>
      </c>
      <c r="C102" s="149">
        <f>F102+N102</f>
        <v>159592.75</v>
      </c>
      <c r="D102" s="86"/>
      <c r="E102" s="86"/>
      <c r="F102" s="83">
        <v>110000</v>
      </c>
      <c r="G102" s="83"/>
      <c r="H102" s="86"/>
      <c r="I102" s="83"/>
      <c r="J102" s="86"/>
      <c r="K102" s="83"/>
      <c r="L102" s="86"/>
      <c r="M102" s="86"/>
      <c r="N102" s="146">
        <v>49592.75</v>
      </c>
      <c r="O102" s="68"/>
      <c r="P102" s="68"/>
      <c r="Q102" s="110"/>
      <c r="R102" s="110"/>
    </row>
    <row r="103" spans="1:18" ht="16.5">
      <c r="A103" s="81">
        <v>422</v>
      </c>
      <c r="B103" s="88" t="s">
        <v>72</v>
      </c>
      <c r="C103" s="100">
        <f>E103+F103+G103+H103+I103+J103+K103+L103+M103+N103</f>
        <v>152000</v>
      </c>
      <c r="D103" s="83"/>
      <c r="E103" s="83">
        <v>8000</v>
      </c>
      <c r="F103" s="83">
        <v>94000</v>
      </c>
      <c r="G103" s="83"/>
      <c r="H103" s="83">
        <v>0</v>
      </c>
      <c r="I103" s="83"/>
      <c r="J103" s="83">
        <v>50000</v>
      </c>
      <c r="K103" s="83"/>
      <c r="L103" s="83"/>
      <c r="M103" s="83">
        <v>0</v>
      </c>
      <c r="N103" s="83">
        <v>0</v>
      </c>
      <c r="O103" s="68"/>
      <c r="P103" s="68"/>
      <c r="Q103" s="110"/>
      <c r="R103" s="110"/>
    </row>
    <row r="104" spans="1:19" ht="16.5">
      <c r="A104" s="81">
        <v>424</v>
      </c>
      <c r="B104" s="88" t="s">
        <v>25</v>
      </c>
      <c r="C104" s="100">
        <f>D104+F104+J104+L104+M104</f>
        <v>310000</v>
      </c>
      <c r="D104" s="83">
        <v>5000</v>
      </c>
      <c r="E104" s="106"/>
      <c r="F104" s="83">
        <v>6000</v>
      </c>
      <c r="G104" s="86"/>
      <c r="H104" s="86"/>
      <c r="I104" s="86"/>
      <c r="J104" s="83">
        <v>295000</v>
      </c>
      <c r="K104" s="83">
        <v>0</v>
      </c>
      <c r="L104" s="83">
        <v>2000</v>
      </c>
      <c r="M104" s="83">
        <v>2000</v>
      </c>
      <c r="N104" s="86"/>
      <c r="O104" s="16"/>
      <c r="P104" s="16"/>
      <c r="Q104" s="15"/>
      <c r="R104" s="15"/>
      <c r="S104" s="4"/>
    </row>
    <row r="105" spans="1:19" ht="16.5">
      <c r="A105" s="81"/>
      <c r="B105" s="88"/>
      <c r="C105" s="98"/>
      <c r="D105" s="83"/>
      <c r="E105" s="101"/>
      <c r="F105" s="83"/>
      <c r="G105" s="83"/>
      <c r="H105" s="83"/>
      <c r="I105" s="83"/>
      <c r="J105" s="83"/>
      <c r="K105" s="83"/>
      <c r="L105" s="83"/>
      <c r="M105" s="83"/>
      <c r="N105" s="83"/>
      <c r="O105" s="68"/>
      <c r="P105" s="68"/>
      <c r="Q105" s="15"/>
      <c r="R105" s="15"/>
      <c r="S105" s="4"/>
    </row>
    <row r="106" spans="1:18" ht="16.5">
      <c r="A106" s="89"/>
      <c r="B106" s="90" t="s">
        <v>10</v>
      </c>
      <c r="C106" s="147">
        <f>C101+C91+C87+C99+C97</f>
        <v>1573031.1400000001</v>
      </c>
      <c r="D106" s="91">
        <f>D104+D91+D87</f>
        <v>33620</v>
      </c>
      <c r="E106" s="91">
        <f>E87+E91+E101</f>
        <v>26000</v>
      </c>
      <c r="F106" s="91">
        <f>F91+F101+F87</f>
        <v>565000</v>
      </c>
      <c r="G106" s="91">
        <f>G87+G91</f>
        <v>118000</v>
      </c>
      <c r="H106" s="91">
        <f>H87+H91+H101</f>
        <v>11500</v>
      </c>
      <c r="I106" s="91">
        <f>I91</f>
        <v>30000</v>
      </c>
      <c r="J106" s="91">
        <f>J87+J91+J101+J99+J97</f>
        <v>537000</v>
      </c>
      <c r="K106" s="91">
        <f>K91+K87</f>
        <v>171500</v>
      </c>
      <c r="L106" s="91">
        <f>L91+L101</f>
        <v>17000</v>
      </c>
      <c r="M106" s="91">
        <f>M91+M101</f>
        <v>10000</v>
      </c>
      <c r="N106" s="147">
        <f>N91+N101</f>
        <v>53411.14</v>
      </c>
      <c r="O106" s="103"/>
      <c r="P106" s="103"/>
      <c r="Q106" s="15"/>
      <c r="R106" s="15"/>
    </row>
    <row r="107" spans="1:18" ht="4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1:18" ht="16.5" hidden="1">
      <c r="A108" s="94"/>
      <c r="B108" s="95"/>
      <c r="C108" s="68"/>
      <c r="D108" s="80"/>
      <c r="E108" s="68"/>
      <c r="F108" s="68"/>
      <c r="G108" s="10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1:18" ht="16.5">
      <c r="A109" s="94"/>
      <c r="B109" s="95"/>
      <c r="C109" s="68"/>
      <c r="D109" s="80"/>
      <c r="E109" s="68"/>
      <c r="F109" s="68"/>
      <c r="G109" s="68"/>
      <c r="H109" s="68"/>
      <c r="I109" s="68"/>
      <c r="J109" s="68"/>
      <c r="K109" s="68"/>
      <c r="L109" s="109"/>
      <c r="M109" s="68"/>
      <c r="N109" s="68"/>
      <c r="O109" s="68"/>
      <c r="P109" s="68"/>
      <c r="Q109" s="68"/>
      <c r="R109" s="68"/>
    </row>
    <row r="111" ht="14.25">
      <c r="J111" s="9"/>
    </row>
    <row r="112" spans="1:20" ht="16.5">
      <c r="A112" s="111" t="s">
        <v>77</v>
      </c>
      <c r="B112" s="112"/>
      <c r="C112" s="112"/>
      <c r="D112" s="113"/>
      <c r="E112" s="14"/>
      <c r="F112" s="113"/>
      <c r="G112" s="113"/>
      <c r="H112" s="113"/>
      <c r="I112" s="113"/>
      <c r="J112" s="68"/>
      <c r="K112" s="68"/>
      <c r="L112" s="68"/>
      <c r="M112" s="68"/>
      <c r="N112" s="68"/>
      <c r="O112" s="68"/>
      <c r="P112" s="68"/>
      <c r="Q112" s="68"/>
      <c r="R112" s="110"/>
      <c r="S112" s="110"/>
      <c r="T112" s="110"/>
    </row>
    <row r="113" spans="1:20" ht="82.5">
      <c r="A113" s="75" t="s">
        <v>14</v>
      </c>
      <c r="B113" s="75" t="s">
        <v>7</v>
      </c>
      <c r="C113" s="76" t="s">
        <v>102</v>
      </c>
      <c r="D113" s="76" t="s">
        <v>37</v>
      </c>
      <c r="E113" s="76" t="s">
        <v>1</v>
      </c>
      <c r="F113" s="76" t="s">
        <v>35</v>
      </c>
      <c r="G113" s="76" t="s">
        <v>31</v>
      </c>
      <c r="H113" s="76" t="s">
        <v>30</v>
      </c>
      <c r="I113" s="76" t="s">
        <v>29</v>
      </c>
      <c r="J113" s="76" t="s">
        <v>26</v>
      </c>
      <c r="K113" s="76" t="s">
        <v>55</v>
      </c>
      <c r="L113" s="76" t="s">
        <v>28</v>
      </c>
      <c r="M113" s="76" t="s">
        <v>32</v>
      </c>
      <c r="N113" s="76" t="s">
        <v>39</v>
      </c>
      <c r="O113" s="77"/>
      <c r="P113" s="68"/>
      <c r="Q113" s="77" t="s">
        <v>38</v>
      </c>
      <c r="R113" s="134"/>
      <c r="S113" s="128"/>
      <c r="T113" s="128"/>
    </row>
    <row r="114" spans="1:20" ht="16.5">
      <c r="A114" s="84">
        <v>32</v>
      </c>
      <c r="B114" s="85" t="s">
        <v>36</v>
      </c>
      <c r="C114" s="114">
        <f>D114</f>
        <v>630000</v>
      </c>
      <c r="D114" s="86">
        <f>D116</f>
        <v>630000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68"/>
      <c r="Q114" s="16"/>
      <c r="R114" s="110"/>
      <c r="S114" s="15"/>
      <c r="T114" s="15"/>
    </row>
    <row r="115" spans="1:20" ht="16.5">
      <c r="A115" s="81">
        <v>323</v>
      </c>
      <c r="B115" s="87" t="s">
        <v>64</v>
      </c>
      <c r="C115" s="115">
        <f>D115</f>
        <v>630000</v>
      </c>
      <c r="D115" s="83">
        <v>630000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68"/>
      <c r="Q115" s="68"/>
      <c r="R115" s="110"/>
      <c r="S115" s="15"/>
      <c r="T115" s="15"/>
    </row>
    <row r="116" spans="1:20" ht="16.5">
      <c r="A116" s="89"/>
      <c r="B116" s="90" t="s">
        <v>10</v>
      </c>
      <c r="C116" s="91">
        <f>C114</f>
        <v>630000</v>
      </c>
      <c r="D116" s="91">
        <f>SUM(D115:D115)</f>
        <v>630000</v>
      </c>
      <c r="E116" s="91">
        <v>0</v>
      </c>
      <c r="F116" s="91">
        <v>0</v>
      </c>
      <c r="G116" s="91">
        <f aca="true" t="shared" si="1" ref="G116:L116">G114</f>
        <v>0</v>
      </c>
      <c r="H116" s="91">
        <f t="shared" si="1"/>
        <v>0</v>
      </c>
      <c r="I116" s="91">
        <f t="shared" si="1"/>
        <v>0</v>
      </c>
      <c r="J116" s="91">
        <f t="shared" si="1"/>
        <v>0</v>
      </c>
      <c r="K116" s="91">
        <f t="shared" si="1"/>
        <v>0</v>
      </c>
      <c r="L116" s="91">
        <f t="shared" si="1"/>
        <v>0</v>
      </c>
      <c r="M116" s="91">
        <v>0</v>
      </c>
      <c r="N116" s="91">
        <v>0</v>
      </c>
      <c r="O116" s="116" t="e">
        <f>#REF!+O112+#REF!+O114</f>
        <v>#REF!</v>
      </c>
      <c r="P116" s="117"/>
      <c r="Q116" s="107">
        <v>0</v>
      </c>
      <c r="R116" s="110"/>
      <c r="S116" s="15"/>
      <c r="T116" s="15"/>
    </row>
    <row r="117" spans="1:20" ht="16.5">
      <c r="A117" s="118"/>
      <c r="B117" s="119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20"/>
      <c r="P117" s="117"/>
      <c r="Q117" s="15"/>
      <c r="R117" s="110"/>
      <c r="S117" s="15"/>
      <c r="T117" s="15"/>
    </row>
    <row r="118" spans="1:20" ht="16.5">
      <c r="A118" s="118"/>
      <c r="B118" s="119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20"/>
      <c r="P118" s="117"/>
      <c r="Q118" s="15"/>
      <c r="R118" s="110"/>
      <c r="S118" s="15"/>
      <c r="T118" s="15"/>
    </row>
    <row r="119" spans="1:20" ht="16.5">
      <c r="A119" s="127" t="s">
        <v>78</v>
      </c>
      <c r="B119" s="111" t="s">
        <v>61</v>
      </c>
      <c r="C119" s="113"/>
      <c r="D119" s="113"/>
      <c r="E119" s="14"/>
      <c r="F119" s="113"/>
      <c r="G119" s="113"/>
      <c r="H119" s="113"/>
      <c r="I119" s="113"/>
      <c r="J119" s="68"/>
      <c r="K119" s="68"/>
      <c r="L119" s="68"/>
      <c r="M119" s="68"/>
      <c r="N119" s="68"/>
      <c r="O119" s="68"/>
      <c r="P119" s="68"/>
      <c r="Q119" s="68"/>
      <c r="R119" s="68"/>
      <c r="S119" s="110"/>
      <c r="T119" s="110"/>
    </row>
    <row r="120" spans="1:20" ht="82.5">
      <c r="A120" s="75" t="s">
        <v>14</v>
      </c>
      <c r="B120" s="75" t="s">
        <v>7</v>
      </c>
      <c r="C120" s="76" t="s">
        <v>102</v>
      </c>
      <c r="D120" s="76" t="s">
        <v>37</v>
      </c>
      <c r="E120" s="76" t="s">
        <v>1</v>
      </c>
      <c r="F120" s="76" t="s">
        <v>35</v>
      </c>
      <c r="G120" s="76" t="s">
        <v>31</v>
      </c>
      <c r="H120" s="76" t="s">
        <v>30</v>
      </c>
      <c r="I120" s="76" t="s">
        <v>29</v>
      </c>
      <c r="J120" s="76" t="s">
        <v>26</v>
      </c>
      <c r="K120" s="76" t="s">
        <v>55</v>
      </c>
      <c r="L120" s="76" t="s">
        <v>28</v>
      </c>
      <c r="M120" s="76" t="s">
        <v>32</v>
      </c>
      <c r="N120" s="76" t="s">
        <v>39</v>
      </c>
      <c r="O120" s="77"/>
      <c r="P120" s="68"/>
      <c r="Q120" s="77" t="s">
        <v>38</v>
      </c>
      <c r="R120" s="134"/>
      <c r="S120" s="128"/>
      <c r="T120" s="128"/>
    </row>
    <row r="121" spans="1:20" ht="16.5">
      <c r="A121" s="84">
        <v>32</v>
      </c>
      <c r="B121" s="85" t="s">
        <v>36</v>
      </c>
      <c r="C121" s="114">
        <f>D121+Q121+J121</f>
        <v>153000</v>
      </c>
      <c r="D121" s="86">
        <f>D124</f>
        <v>108000</v>
      </c>
      <c r="E121" s="86"/>
      <c r="F121" s="86"/>
      <c r="G121" s="86"/>
      <c r="H121" s="86"/>
      <c r="I121" s="86"/>
      <c r="J121" s="86">
        <f>J122</f>
        <v>45000</v>
      </c>
      <c r="K121" s="86"/>
      <c r="L121" s="86"/>
      <c r="M121" s="86"/>
      <c r="N121" s="86"/>
      <c r="O121" s="86"/>
      <c r="P121" s="68"/>
      <c r="Q121" s="16">
        <f>Q122+Q123</f>
        <v>0</v>
      </c>
      <c r="R121" s="110"/>
      <c r="S121" s="15"/>
      <c r="T121" s="15"/>
    </row>
    <row r="122" spans="1:20" ht="16.5">
      <c r="A122" s="81">
        <v>322</v>
      </c>
      <c r="B122" s="87" t="s">
        <v>73</v>
      </c>
      <c r="C122" s="115">
        <f>D122+Q122+J122</f>
        <v>153000</v>
      </c>
      <c r="D122" s="83">
        <v>108000</v>
      </c>
      <c r="E122" s="86"/>
      <c r="F122" s="86"/>
      <c r="G122" s="86"/>
      <c r="H122" s="86"/>
      <c r="I122" s="86"/>
      <c r="J122" s="83">
        <v>45000</v>
      </c>
      <c r="K122" s="86"/>
      <c r="L122" s="86"/>
      <c r="M122" s="86"/>
      <c r="N122" s="86"/>
      <c r="O122" s="86"/>
      <c r="P122" s="68"/>
      <c r="Q122" s="68">
        <v>0</v>
      </c>
      <c r="R122" s="110"/>
      <c r="S122" s="15"/>
      <c r="T122" s="15"/>
    </row>
    <row r="123" spans="1:20" ht="16.5">
      <c r="A123" s="118">
        <v>372</v>
      </c>
      <c r="B123" s="141" t="s">
        <v>92</v>
      </c>
      <c r="C123" s="115"/>
      <c r="D123" s="115"/>
      <c r="E123" s="114"/>
      <c r="F123" s="114"/>
      <c r="G123" s="114"/>
      <c r="H123" s="114"/>
      <c r="I123" s="114"/>
      <c r="J123" s="115"/>
      <c r="K123" s="114"/>
      <c r="L123" s="114"/>
      <c r="M123" s="114"/>
      <c r="N123" s="114"/>
      <c r="O123" s="114"/>
      <c r="P123" s="68"/>
      <c r="Q123" s="68">
        <v>0</v>
      </c>
      <c r="R123" s="110"/>
      <c r="S123" s="15"/>
      <c r="T123" s="15"/>
    </row>
    <row r="124" spans="1:20" ht="16.5">
      <c r="A124" s="89"/>
      <c r="B124" s="90" t="s">
        <v>10</v>
      </c>
      <c r="C124" s="91">
        <f>C121</f>
        <v>153000</v>
      </c>
      <c r="D124" s="91">
        <f>SUM(D122:D122)</f>
        <v>108000</v>
      </c>
      <c r="E124" s="91">
        <v>0</v>
      </c>
      <c r="F124" s="91">
        <v>0</v>
      </c>
      <c r="G124" s="91">
        <f>G121</f>
        <v>0</v>
      </c>
      <c r="H124" s="91">
        <f>H121</f>
        <v>0</v>
      </c>
      <c r="I124" s="91">
        <v>0</v>
      </c>
      <c r="J124" s="91">
        <f>J121</f>
        <v>45000</v>
      </c>
      <c r="K124" s="91">
        <f>K121</f>
        <v>0</v>
      </c>
      <c r="L124" s="91">
        <f>L121</f>
        <v>0</v>
      </c>
      <c r="M124" s="91">
        <v>0</v>
      </c>
      <c r="N124" s="91">
        <v>0</v>
      </c>
      <c r="O124" s="116" t="e">
        <f>#REF!+O119+#REF!+O121</f>
        <v>#REF!</v>
      </c>
      <c r="P124" s="117"/>
      <c r="Q124" s="107">
        <f>Q121</f>
        <v>0</v>
      </c>
      <c r="R124" s="110"/>
      <c r="S124" s="15"/>
      <c r="T124" s="15"/>
    </row>
    <row r="125" spans="1:20" ht="16.5">
      <c r="A125" s="118"/>
      <c r="B125" s="119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20"/>
      <c r="P125" s="117"/>
      <c r="Q125" s="15"/>
      <c r="R125" s="110"/>
      <c r="S125" s="15"/>
      <c r="T125" s="15"/>
    </row>
    <row r="126" spans="1:20" ht="16.5">
      <c r="A126" s="132"/>
      <c r="B126" s="13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0"/>
      <c r="P126" s="110"/>
      <c r="Q126" s="110"/>
      <c r="R126" s="110"/>
      <c r="S126" s="15"/>
      <c r="T126" s="15"/>
    </row>
    <row r="127" spans="1:20" ht="16.5">
      <c r="A127" s="118"/>
      <c r="B127" s="121" t="s">
        <v>93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20"/>
      <c r="P127" s="117"/>
      <c r="Q127" s="15"/>
      <c r="R127" s="110"/>
      <c r="S127" s="15"/>
      <c r="T127" s="15"/>
    </row>
    <row r="128" spans="1:20" ht="16.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110"/>
      <c r="N128" s="69"/>
      <c r="O128" s="110"/>
      <c r="P128" s="110"/>
      <c r="Q128" s="110"/>
      <c r="R128" s="110"/>
      <c r="S128" s="15"/>
      <c r="T128" s="15"/>
    </row>
    <row r="129" spans="1:20" ht="82.5">
      <c r="A129" s="122" t="s">
        <v>14</v>
      </c>
      <c r="B129" s="122" t="s">
        <v>7</v>
      </c>
      <c r="C129" s="104" t="s">
        <v>102</v>
      </c>
      <c r="D129" s="104" t="s">
        <v>17</v>
      </c>
      <c r="E129" s="104" t="s">
        <v>1</v>
      </c>
      <c r="F129" s="104" t="s">
        <v>35</v>
      </c>
      <c r="G129" s="104" t="s">
        <v>31</v>
      </c>
      <c r="H129" s="104" t="s">
        <v>30</v>
      </c>
      <c r="I129" s="104" t="s">
        <v>29</v>
      </c>
      <c r="J129" s="104" t="s">
        <v>26</v>
      </c>
      <c r="K129" s="104" t="s">
        <v>55</v>
      </c>
      <c r="L129" s="76" t="s">
        <v>28</v>
      </c>
      <c r="M129" s="76" t="s">
        <v>32</v>
      </c>
      <c r="N129" s="77" t="s">
        <v>38</v>
      </c>
      <c r="O129" s="103"/>
      <c r="P129" s="103"/>
      <c r="Q129" s="77" t="s">
        <v>109</v>
      </c>
      <c r="R129" s="128"/>
      <c r="S129" s="15"/>
      <c r="T129" s="15"/>
    </row>
    <row r="130" spans="1:20" ht="16.5">
      <c r="A130" s="97">
        <v>31</v>
      </c>
      <c r="B130" s="97" t="s">
        <v>22</v>
      </c>
      <c r="C130" s="98">
        <f>C131+C132+C133</f>
        <v>125272</v>
      </c>
      <c r="D130" s="98">
        <f>D131+D132+D133</f>
        <v>39000</v>
      </c>
      <c r="E130" s="98"/>
      <c r="F130" s="98">
        <f>F132</f>
        <v>0</v>
      </c>
      <c r="G130" s="98"/>
      <c r="H130" s="98"/>
      <c r="I130" s="98"/>
      <c r="J130" s="98">
        <f>J131+J132+J133</f>
        <v>0</v>
      </c>
      <c r="K130" s="98"/>
      <c r="L130" s="98"/>
      <c r="M130" s="98"/>
      <c r="N130" s="98"/>
      <c r="O130" s="68"/>
      <c r="P130" s="68"/>
      <c r="Q130" s="98">
        <f>Q131+Q132+Q133</f>
        <v>86272</v>
      </c>
      <c r="R130" s="114"/>
      <c r="S130" s="15"/>
      <c r="T130" s="15"/>
    </row>
    <row r="131" spans="1:20" ht="16.5">
      <c r="A131" s="81">
        <v>311</v>
      </c>
      <c r="B131" s="88" t="s">
        <v>22</v>
      </c>
      <c r="C131" s="100">
        <f aca="true" t="shared" si="2" ref="C131:C136">D131+J131+Q131</f>
        <v>100950</v>
      </c>
      <c r="D131" s="83">
        <v>33500</v>
      </c>
      <c r="E131" s="83"/>
      <c r="F131" s="83"/>
      <c r="G131" s="83"/>
      <c r="H131" s="83"/>
      <c r="I131" s="83"/>
      <c r="J131" s="83"/>
      <c r="K131" s="83"/>
      <c r="L131" s="129"/>
      <c r="M131" s="129"/>
      <c r="N131" s="129"/>
      <c r="O131" s="130"/>
      <c r="P131" s="130"/>
      <c r="Q131" s="130">
        <v>67450</v>
      </c>
      <c r="R131" s="110"/>
      <c r="S131" s="15"/>
      <c r="T131" s="15"/>
    </row>
    <row r="132" spans="1:20" ht="16.5">
      <c r="A132" s="81">
        <v>312</v>
      </c>
      <c r="B132" s="88" t="s">
        <v>74</v>
      </c>
      <c r="C132" s="100">
        <f>D132+J132+Q132+F132</f>
        <v>7500</v>
      </c>
      <c r="D132" s="83">
        <v>0</v>
      </c>
      <c r="E132" s="83"/>
      <c r="F132" s="83">
        <v>0</v>
      </c>
      <c r="G132" s="83"/>
      <c r="H132" s="83"/>
      <c r="I132" s="83"/>
      <c r="J132" s="83"/>
      <c r="K132" s="83"/>
      <c r="L132" s="129"/>
      <c r="M132" s="129"/>
      <c r="N132" s="129"/>
      <c r="O132" s="130"/>
      <c r="P132" s="130"/>
      <c r="Q132" s="130">
        <v>7500</v>
      </c>
      <c r="R132" s="110"/>
      <c r="S132" s="15"/>
      <c r="T132" s="15"/>
    </row>
    <row r="133" spans="1:20" ht="16.5">
      <c r="A133" s="81">
        <v>313</v>
      </c>
      <c r="B133" s="88" t="s">
        <v>66</v>
      </c>
      <c r="C133" s="100">
        <f t="shared" si="2"/>
        <v>16822</v>
      </c>
      <c r="D133" s="83">
        <v>5500</v>
      </c>
      <c r="E133" s="83"/>
      <c r="F133" s="83"/>
      <c r="G133" s="83"/>
      <c r="H133" s="83"/>
      <c r="I133" s="83"/>
      <c r="J133" s="83"/>
      <c r="K133" s="83"/>
      <c r="L133" s="129"/>
      <c r="M133" s="129"/>
      <c r="N133" s="129"/>
      <c r="O133" s="130"/>
      <c r="P133" s="130"/>
      <c r="Q133" s="130">
        <v>11322</v>
      </c>
      <c r="R133" s="110"/>
      <c r="S133" s="15"/>
      <c r="T133" s="15"/>
    </row>
    <row r="134" spans="1:20" ht="16.5">
      <c r="A134" s="84">
        <v>32</v>
      </c>
      <c r="B134" s="85" t="s">
        <v>19</v>
      </c>
      <c r="C134" s="98">
        <f t="shared" si="2"/>
        <v>12900</v>
      </c>
      <c r="D134" s="86">
        <f>D135+D136</f>
        <v>5700</v>
      </c>
      <c r="E134" s="83"/>
      <c r="F134" s="83"/>
      <c r="G134" s="83"/>
      <c r="H134" s="83"/>
      <c r="I134" s="83"/>
      <c r="J134" s="86"/>
      <c r="K134" s="83"/>
      <c r="L134" s="129"/>
      <c r="M134" s="129"/>
      <c r="N134" s="129"/>
      <c r="O134" s="130"/>
      <c r="P134" s="130"/>
      <c r="Q134" s="139">
        <f>Q135+Q136</f>
        <v>7200</v>
      </c>
      <c r="R134" s="110"/>
      <c r="S134" s="15"/>
      <c r="T134" s="15"/>
    </row>
    <row r="135" spans="1:20" ht="16.5">
      <c r="A135" s="81">
        <v>321</v>
      </c>
      <c r="B135" s="88" t="s">
        <v>75</v>
      </c>
      <c r="C135" s="100">
        <f t="shared" si="2"/>
        <v>12600</v>
      </c>
      <c r="D135" s="83">
        <v>5400</v>
      </c>
      <c r="E135" s="83"/>
      <c r="F135" s="83"/>
      <c r="G135" s="83"/>
      <c r="H135" s="83"/>
      <c r="I135" s="83"/>
      <c r="J135" s="83"/>
      <c r="K135" s="83"/>
      <c r="L135" s="129"/>
      <c r="M135" s="129"/>
      <c r="N135" s="129"/>
      <c r="O135" s="130"/>
      <c r="P135" s="130"/>
      <c r="Q135" s="130">
        <v>7200</v>
      </c>
      <c r="R135" s="110"/>
      <c r="S135" s="15"/>
      <c r="T135" s="15"/>
    </row>
    <row r="136" spans="1:20" ht="16.5">
      <c r="A136" s="81">
        <v>323</v>
      </c>
      <c r="B136" s="87" t="s">
        <v>64</v>
      </c>
      <c r="C136" s="100">
        <f t="shared" si="2"/>
        <v>300</v>
      </c>
      <c r="D136" s="83">
        <v>300</v>
      </c>
      <c r="E136" s="83"/>
      <c r="F136" s="83"/>
      <c r="G136" s="83"/>
      <c r="H136" s="83"/>
      <c r="I136" s="83"/>
      <c r="J136" s="83">
        <v>0</v>
      </c>
      <c r="K136" s="83"/>
      <c r="L136" s="129"/>
      <c r="M136" s="129"/>
      <c r="N136" s="129"/>
      <c r="O136" s="130"/>
      <c r="P136" s="130"/>
      <c r="Q136" s="130">
        <v>0</v>
      </c>
      <c r="R136" s="110"/>
      <c r="S136" s="15"/>
      <c r="T136" s="15"/>
    </row>
    <row r="137" spans="1:20" ht="16.5">
      <c r="A137" s="89"/>
      <c r="B137" s="90" t="s">
        <v>10</v>
      </c>
      <c r="C137" s="91">
        <f>C130+C134</f>
        <v>138172</v>
      </c>
      <c r="D137" s="91">
        <f>D130+D134</f>
        <v>44700</v>
      </c>
      <c r="E137" s="91"/>
      <c r="F137" s="91">
        <f>F130</f>
        <v>0</v>
      </c>
      <c r="G137" s="91"/>
      <c r="H137" s="91"/>
      <c r="I137" s="91"/>
      <c r="J137" s="91">
        <f>J134+J130</f>
        <v>0</v>
      </c>
      <c r="K137" s="91"/>
      <c r="L137" s="91"/>
      <c r="M137" s="91"/>
      <c r="N137" s="91"/>
      <c r="O137" s="103"/>
      <c r="P137" s="103"/>
      <c r="Q137" s="107">
        <f>Q130+Q134</f>
        <v>93472</v>
      </c>
      <c r="R137" s="15"/>
      <c r="S137" s="15"/>
      <c r="T137" s="15"/>
    </row>
    <row r="138" spans="1:20" ht="16.5">
      <c r="A138" s="92"/>
      <c r="B138" s="93" t="s">
        <v>11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103"/>
      <c r="P138" s="103"/>
      <c r="Q138" s="103"/>
      <c r="R138" s="110"/>
      <c r="S138" s="15"/>
      <c r="T138" s="15"/>
    </row>
    <row r="139" spans="1:20" ht="16.5">
      <c r="A139" s="132"/>
      <c r="B139" s="13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0"/>
      <c r="P139" s="110"/>
      <c r="Q139" s="110"/>
      <c r="R139" s="110"/>
      <c r="S139" s="15"/>
      <c r="T139" s="15"/>
    </row>
    <row r="140" spans="1:20" ht="16.5">
      <c r="A140" s="118"/>
      <c r="B140" s="119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20"/>
      <c r="P140" s="117"/>
      <c r="Q140" s="15"/>
      <c r="R140" s="110"/>
      <c r="S140" s="15"/>
      <c r="T140" s="15"/>
    </row>
    <row r="141" spans="1:20" ht="16.5">
      <c r="A141" s="118"/>
      <c r="B141" s="121" t="s">
        <v>82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20"/>
      <c r="P141" s="117"/>
      <c r="Q141" s="15"/>
      <c r="R141" s="110"/>
      <c r="S141" s="15"/>
      <c r="T141" s="15"/>
    </row>
    <row r="142" spans="1:20" ht="16.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110"/>
      <c r="N142" s="69"/>
      <c r="O142" s="110"/>
      <c r="P142" s="110"/>
      <c r="Q142" s="110"/>
      <c r="R142" s="110"/>
      <c r="S142" s="110"/>
      <c r="T142" s="110"/>
    </row>
    <row r="143" spans="1:20" ht="82.5">
      <c r="A143" s="122" t="s">
        <v>14</v>
      </c>
      <c r="B143" s="122" t="s">
        <v>7</v>
      </c>
      <c r="C143" s="104" t="s">
        <v>102</v>
      </c>
      <c r="D143" s="104" t="s">
        <v>17</v>
      </c>
      <c r="E143" s="104" t="s">
        <v>1</v>
      </c>
      <c r="F143" s="104" t="s">
        <v>35</v>
      </c>
      <c r="G143" s="104" t="s">
        <v>31</v>
      </c>
      <c r="H143" s="104" t="s">
        <v>30</v>
      </c>
      <c r="I143" s="104" t="s">
        <v>29</v>
      </c>
      <c r="J143" s="104" t="s">
        <v>26</v>
      </c>
      <c r="K143" s="104" t="s">
        <v>55</v>
      </c>
      <c r="L143" s="76" t="s">
        <v>28</v>
      </c>
      <c r="M143" s="76" t="s">
        <v>32</v>
      </c>
      <c r="N143" s="77" t="s">
        <v>38</v>
      </c>
      <c r="O143" s="103"/>
      <c r="P143" s="103"/>
      <c r="Q143" s="77" t="s">
        <v>94</v>
      </c>
      <c r="R143" s="76" t="s">
        <v>104</v>
      </c>
      <c r="S143" s="110"/>
      <c r="T143" s="110"/>
    </row>
    <row r="144" spans="1:20" ht="16.5">
      <c r="A144" s="97">
        <v>31</v>
      </c>
      <c r="B144" s="97" t="s">
        <v>22</v>
      </c>
      <c r="C144" s="98">
        <f>C145+C146+C147</f>
        <v>7500000</v>
      </c>
      <c r="D144" s="98"/>
      <c r="E144" s="98"/>
      <c r="F144" s="98"/>
      <c r="G144" s="98"/>
      <c r="H144" s="98"/>
      <c r="I144" s="98"/>
      <c r="J144" s="98">
        <f>J145+J146+J147</f>
        <v>7500000</v>
      </c>
      <c r="K144" s="98"/>
      <c r="L144" s="98"/>
      <c r="M144" s="98"/>
      <c r="N144" s="98"/>
      <c r="O144" s="68"/>
      <c r="P144" s="68"/>
      <c r="Q144" s="98"/>
      <c r="R144" s="98"/>
      <c r="S144" s="68"/>
      <c r="T144" s="68"/>
    </row>
    <row r="145" spans="1:20" ht="16.5">
      <c r="A145" s="81">
        <v>311</v>
      </c>
      <c r="B145" s="88" t="s">
        <v>22</v>
      </c>
      <c r="C145" s="100">
        <f>J145</f>
        <v>6150000</v>
      </c>
      <c r="D145" s="83"/>
      <c r="E145" s="83"/>
      <c r="F145" s="83"/>
      <c r="G145" s="83"/>
      <c r="H145" s="83"/>
      <c r="I145" s="83"/>
      <c r="J145" s="83">
        <v>6150000</v>
      </c>
      <c r="K145" s="83"/>
      <c r="L145" s="129"/>
      <c r="M145" s="129"/>
      <c r="N145" s="129"/>
      <c r="O145" s="130"/>
      <c r="P145" s="130"/>
      <c r="Q145" s="130"/>
      <c r="R145" s="130"/>
      <c r="S145" s="68"/>
      <c r="T145" s="68"/>
    </row>
    <row r="146" spans="1:20" ht="16.5">
      <c r="A146" s="81">
        <v>312</v>
      </c>
      <c r="B146" s="88" t="s">
        <v>74</v>
      </c>
      <c r="C146" s="100">
        <f>J146</f>
        <v>300000</v>
      </c>
      <c r="D146" s="83"/>
      <c r="E146" s="83"/>
      <c r="F146" s="83"/>
      <c r="G146" s="83"/>
      <c r="H146" s="83"/>
      <c r="I146" s="83"/>
      <c r="J146" s="83">
        <v>300000</v>
      </c>
      <c r="K146" s="83"/>
      <c r="L146" s="129"/>
      <c r="M146" s="129"/>
      <c r="N146" s="129"/>
      <c r="O146" s="130"/>
      <c r="P146" s="130"/>
      <c r="Q146" s="130"/>
      <c r="R146" s="130"/>
      <c r="S146" s="68"/>
      <c r="T146" s="68"/>
    </row>
    <row r="147" spans="1:20" ht="16.5">
      <c r="A147" s="81">
        <v>313</v>
      </c>
      <c r="B147" s="88" t="s">
        <v>66</v>
      </c>
      <c r="C147" s="100">
        <f>J147</f>
        <v>1050000</v>
      </c>
      <c r="D147" s="83"/>
      <c r="E147" s="83"/>
      <c r="F147" s="83"/>
      <c r="G147" s="83"/>
      <c r="H147" s="83"/>
      <c r="I147" s="83"/>
      <c r="J147" s="83">
        <v>1050000</v>
      </c>
      <c r="K147" s="83"/>
      <c r="L147" s="129"/>
      <c r="M147" s="129"/>
      <c r="N147" s="129"/>
      <c r="O147" s="130"/>
      <c r="P147" s="130"/>
      <c r="Q147" s="130"/>
      <c r="R147" s="130"/>
      <c r="S147" s="68"/>
      <c r="T147" s="68"/>
    </row>
    <row r="148" spans="1:20" ht="16.5">
      <c r="A148" s="84">
        <v>32</v>
      </c>
      <c r="B148" s="85" t="s">
        <v>19</v>
      </c>
      <c r="C148" s="98">
        <f>C149+C150</f>
        <v>196000</v>
      </c>
      <c r="D148" s="83"/>
      <c r="E148" s="83"/>
      <c r="F148" s="83"/>
      <c r="G148" s="83"/>
      <c r="H148" s="83"/>
      <c r="I148" s="83"/>
      <c r="J148" s="86">
        <f>J149+J150</f>
        <v>196000</v>
      </c>
      <c r="K148" s="83"/>
      <c r="L148" s="129"/>
      <c r="M148" s="129"/>
      <c r="N148" s="129"/>
      <c r="O148" s="130"/>
      <c r="P148" s="130"/>
      <c r="Q148" s="130"/>
      <c r="R148" s="130"/>
      <c r="S148" s="68"/>
      <c r="T148" s="68"/>
    </row>
    <row r="149" spans="1:20" ht="16.5">
      <c r="A149" s="81">
        <v>321</v>
      </c>
      <c r="B149" s="88" t="s">
        <v>75</v>
      </c>
      <c r="C149" s="100">
        <f>J149</f>
        <v>155000</v>
      </c>
      <c r="D149" s="83"/>
      <c r="E149" s="83"/>
      <c r="F149" s="83"/>
      <c r="G149" s="83"/>
      <c r="H149" s="83"/>
      <c r="I149" s="83"/>
      <c r="J149" s="83">
        <v>155000</v>
      </c>
      <c r="K149" s="83"/>
      <c r="L149" s="129"/>
      <c r="M149" s="129"/>
      <c r="N149" s="129"/>
      <c r="O149" s="130"/>
      <c r="P149" s="130"/>
      <c r="Q149" s="130"/>
      <c r="R149" s="135"/>
      <c r="S149" s="68"/>
      <c r="T149" s="68"/>
    </row>
    <row r="150" spans="1:20" ht="16.5">
      <c r="A150" s="81">
        <v>329</v>
      </c>
      <c r="B150" s="87" t="s">
        <v>76</v>
      </c>
      <c r="C150" s="100">
        <f>J150</f>
        <v>41000</v>
      </c>
      <c r="D150" s="83"/>
      <c r="E150" s="83"/>
      <c r="F150" s="83"/>
      <c r="G150" s="83"/>
      <c r="H150" s="83"/>
      <c r="I150" s="83"/>
      <c r="J150" s="83">
        <v>41000</v>
      </c>
      <c r="K150" s="83"/>
      <c r="L150" s="129"/>
      <c r="M150" s="129"/>
      <c r="N150" s="129"/>
      <c r="O150" s="130"/>
      <c r="P150" s="130"/>
      <c r="Q150" s="130"/>
      <c r="R150" s="110"/>
      <c r="S150" s="110"/>
      <c r="T150" s="68"/>
    </row>
    <row r="151" spans="1:20" ht="16.5">
      <c r="A151" s="89"/>
      <c r="B151" s="90" t="s">
        <v>10</v>
      </c>
      <c r="C151" s="91">
        <f>C144+C148</f>
        <v>7696000</v>
      </c>
      <c r="D151" s="91"/>
      <c r="E151" s="91"/>
      <c r="F151" s="91"/>
      <c r="G151" s="91"/>
      <c r="H151" s="91"/>
      <c r="I151" s="91"/>
      <c r="J151" s="91">
        <f>J148+J144</f>
        <v>7696000</v>
      </c>
      <c r="K151" s="91"/>
      <c r="L151" s="91"/>
      <c r="M151" s="91"/>
      <c r="N151" s="91"/>
      <c r="O151" s="103"/>
      <c r="P151" s="103"/>
      <c r="Q151" s="107"/>
      <c r="R151" s="107"/>
      <c r="S151" s="110"/>
      <c r="T151" s="110"/>
    </row>
    <row r="152" spans="1:20" ht="16.5">
      <c r="A152" s="92"/>
      <c r="B152" s="93" t="s">
        <v>11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103"/>
      <c r="P152" s="103"/>
      <c r="Q152" s="140"/>
      <c r="R152" s="140"/>
      <c r="S152" s="110"/>
      <c r="T152" s="110"/>
    </row>
    <row r="153" spans="1:20" ht="16.5">
      <c r="A153" s="94"/>
      <c r="B153" s="95"/>
      <c r="C153" s="68"/>
      <c r="D153" s="80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110"/>
      <c r="S153" s="110"/>
      <c r="T153" s="110"/>
    </row>
    <row r="154" spans="1:20" ht="16.5">
      <c r="A154" s="92"/>
      <c r="B154" s="93" t="s">
        <v>11</v>
      </c>
      <c r="C154" s="147">
        <f>C151+C116+C106+C79+C60+C124+C137</f>
        <v>11926143.14</v>
      </c>
      <c r="D154" s="91">
        <f>D124+D116+D106+D79+D137</f>
        <v>1250320</v>
      </c>
      <c r="E154" s="91">
        <f>E106</f>
        <v>26000</v>
      </c>
      <c r="F154" s="91">
        <f>F106+F79+F137</f>
        <v>1103000</v>
      </c>
      <c r="G154" s="91">
        <f>G106+G79+G60+G116</f>
        <v>118000</v>
      </c>
      <c r="H154" s="91">
        <f>H106+H79+H60+H116</f>
        <v>11500</v>
      </c>
      <c r="I154" s="91">
        <f>I106+I79+K106</f>
        <v>257500</v>
      </c>
      <c r="J154" s="91">
        <f>J151+J124+J106</f>
        <v>8278000</v>
      </c>
      <c r="K154" s="91">
        <f>K60</f>
        <v>331440</v>
      </c>
      <c r="L154" s="91">
        <f>J60</f>
        <v>376500</v>
      </c>
      <c r="M154" s="91">
        <f>L106</f>
        <v>17000</v>
      </c>
      <c r="N154" s="91">
        <f>M106+Q124</f>
        <v>10000</v>
      </c>
      <c r="O154" s="68" t="e">
        <f>#REF!+O107+L94+L81</f>
        <v>#REF!</v>
      </c>
      <c r="P154" s="68"/>
      <c r="Q154" s="107">
        <f>Q137</f>
        <v>93472</v>
      </c>
      <c r="R154" s="107">
        <f>N106</f>
        <v>53411.14</v>
      </c>
      <c r="S154" s="110"/>
      <c r="T154" s="15"/>
    </row>
    <row r="155" spans="1:20" ht="16.5">
      <c r="A155" s="94"/>
      <c r="B155" s="95"/>
      <c r="C155" s="68"/>
      <c r="D155" s="80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110"/>
      <c r="S155" s="110"/>
      <c r="T155" s="110"/>
    </row>
    <row r="156" spans="1:20" ht="16.5">
      <c r="A156" s="94"/>
      <c r="B156" s="95"/>
      <c r="C156" s="68"/>
      <c r="D156" s="80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110"/>
      <c r="S156" s="110"/>
      <c r="T156" s="110"/>
    </row>
    <row r="157" spans="1:20" ht="16.5">
      <c r="A157" s="94"/>
      <c r="B157" s="95"/>
      <c r="C157" s="68"/>
      <c r="D157" s="80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110"/>
      <c r="T157" s="110"/>
    </row>
    <row r="158" spans="1:20" ht="18">
      <c r="A158" s="123"/>
      <c r="B158" s="124"/>
      <c r="C158" s="16"/>
      <c r="D158" s="80"/>
      <c r="E158" s="68"/>
      <c r="F158" s="68"/>
      <c r="G158" s="68"/>
      <c r="H158" s="68"/>
      <c r="I158" s="68"/>
      <c r="J158" s="68"/>
      <c r="K158" s="68"/>
      <c r="L158" s="68"/>
      <c r="M158" s="18" t="s">
        <v>58</v>
      </c>
      <c r="N158" s="18"/>
      <c r="O158" s="68"/>
      <c r="P158" s="68"/>
      <c r="Q158" s="68"/>
      <c r="R158" s="68"/>
      <c r="S158" s="110"/>
      <c r="T158" s="110"/>
    </row>
    <row r="159" spans="1:20" ht="18">
      <c r="A159" s="123"/>
      <c r="B159" s="124"/>
      <c r="C159" s="16"/>
      <c r="D159" s="80"/>
      <c r="E159" s="68"/>
      <c r="F159" s="68"/>
      <c r="G159" s="68"/>
      <c r="H159" s="68"/>
      <c r="I159" s="68"/>
      <c r="J159" s="68"/>
      <c r="K159" s="68"/>
      <c r="L159" s="68"/>
      <c r="M159" s="18" t="s">
        <v>79</v>
      </c>
      <c r="N159" s="18"/>
      <c r="O159" s="68"/>
      <c r="P159" s="68"/>
      <c r="Q159" s="68"/>
      <c r="R159" s="68"/>
      <c r="S159" s="68"/>
      <c r="T159" s="68"/>
    </row>
    <row r="160" spans="1:3" ht="15.75">
      <c r="A160" s="10"/>
      <c r="B160" s="11"/>
      <c r="C160" s="12"/>
    </row>
    <row r="161" ht="14.25">
      <c r="M161" s="2" t="s">
        <v>95</v>
      </c>
    </row>
  </sheetData>
  <sheetProtection/>
  <mergeCells count="20">
    <mergeCell ref="A16:C16"/>
    <mergeCell ref="A31:C31"/>
    <mergeCell ref="A10:C10"/>
    <mergeCell ref="A36:C36"/>
    <mergeCell ref="A20:C20"/>
    <mergeCell ref="A21:C21"/>
    <mergeCell ref="A33:C33"/>
    <mergeCell ref="A18:C18"/>
    <mergeCell ref="A14:C14"/>
    <mergeCell ref="A26:C26"/>
    <mergeCell ref="A15:C15"/>
    <mergeCell ref="A17:C17"/>
    <mergeCell ref="A35:C35"/>
    <mergeCell ref="A39:C39"/>
    <mergeCell ref="A32:C32"/>
    <mergeCell ref="A1:L1"/>
    <mergeCell ref="A11:C11"/>
    <mergeCell ref="A12:C12"/>
    <mergeCell ref="A22:C22"/>
    <mergeCell ref="A13:C13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46" r:id="rId1"/>
  <rowBreaks count="2" manualBreakCount="2">
    <brk id="48" max="255" man="1"/>
    <brk id="1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Vlasta Radosavljević</cp:lastModifiedBy>
  <cp:lastPrinted>2019-12-11T07:53:47Z</cp:lastPrinted>
  <dcterms:created xsi:type="dcterms:W3CDTF">1996-10-14T23:33:28Z</dcterms:created>
  <dcterms:modified xsi:type="dcterms:W3CDTF">2020-01-21T19:59:40Z</dcterms:modified>
  <cp:category/>
  <cp:version/>
  <cp:contentType/>
  <cp:contentStatus/>
</cp:coreProperties>
</file>